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 (2)" sheetId="2" r:id="rId2"/>
  </sheets>
  <definedNames>
    <definedName name="TABLE" localSheetId="0">'стр.1_4 '!#REF!</definedName>
    <definedName name="TABLE" localSheetId="1">'стр.5_6 (2)'!#REF!</definedName>
    <definedName name="TABLE_2" localSheetId="0">'стр.1_4 '!#REF!</definedName>
    <definedName name="TABLE_2" localSheetId="1">'стр.5_6 (2)'!#REF!</definedName>
    <definedName name="_xlnm.Print_Titles" localSheetId="0">'стр.1_4 '!$23:$26</definedName>
    <definedName name="_xlnm.Print_Titles" localSheetId="1">'стр.5_6 (2)'!$25:$28</definedName>
  </definedNames>
  <calcPr fullCalcOnLoad="1"/>
</workbook>
</file>

<file path=xl/sharedStrings.xml><?xml version="1.0" encoding="utf-8"?>
<sst xmlns="http://schemas.openxmlformats.org/spreadsheetml/2006/main" count="831" uniqueCount="340">
  <si>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</si>
  <si>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</si>
  <si>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</si>
  <si>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</si>
  <si>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</si>
  <si>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</si>
  <si>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</si>
  <si>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</si>
  <si>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</si>
  <si>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</si>
  <si>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</si>
  <si>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</si>
  <si>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</si>
  <si>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</si>
  <si>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</si>
  <si>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</si>
  <si>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</si>
  <si>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</si>
  <si>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</si>
  <si>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</si>
  <si>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</si>
  <si>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</si>
  <si>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</si>
  <si>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</si>
  <si>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</si>
  <si>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</si>
  <si>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</si>
  <si>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</si>
  <si>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</si>
  <si>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</si>
  <si>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</si>
  <si>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</si>
  <si>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</si>
  <si>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</si>
  <si>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</si>
  <si>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</si>
  <si>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</si>
  <si>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</si>
  <si>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</si>
  <si>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</si>
  <si>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</si>
  <si>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</si>
  <si>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</si>
  <si>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</si>
  <si>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</si>
  <si>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</si>
  <si>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</si>
  <si>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</si>
  <si>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</si>
  <si>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</si>
  <si>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</si>
  <si>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</si>
  <si>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</si>
  <si>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</si>
  <si>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</si>
  <si>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</si>
  <si>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</si>
  <si>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</si>
  <si>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</si>
  <si>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</si>
  <si>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</si>
  <si>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</si>
  <si>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</si>
  <si>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</si>
  <si>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</si>
  <si>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</si>
  <si>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</si>
  <si>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</si>
  <si>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</si>
  <si>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</si>
  <si>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</si>
  <si>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</si>
  <si>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</si>
  <si>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</si>
  <si>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</si>
  <si>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</si>
  <si>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</si>
  <si>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</si>
  <si>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</si>
  <si>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</si>
  <si>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</si>
  <si>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</si>
  <si>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</si>
  <si>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</si>
  <si>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</si>
  <si>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</si>
  <si>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</si>
  <si>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</si>
  <si>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</si>
  <si>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</si>
  <si>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</si>
  <si>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</si>
  <si>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</si>
  <si>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</si>
  <si>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</si>
  <si>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</si>
  <si>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</si>
  <si>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</si>
  <si>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</si>
  <si>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</si>
  <si>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</si>
  <si>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</si>
  <si>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</si>
  <si>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</si>
  <si>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</si>
  <si>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</si>
  <si>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</si>
  <si>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</si>
  <si>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</si>
  <si>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</si>
  <si>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</si>
  <si>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</si>
  <si>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</si>
  <si>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</si>
  <si>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</si>
  <si>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</si>
  <si>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</si>
  <si>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</si>
  <si>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</si>
  <si>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</si>
  <si>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</si>
  <si>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</si>
  <si>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</si>
  <si>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</si>
  <si>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</si>
  <si>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</si>
  <si>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</si>
  <si>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</si>
  <si>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</si>
  <si>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</si>
  <si>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</si>
  <si>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</si>
  <si>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</si>
  <si>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</si>
  <si>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</si>
  <si>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</si>
  <si>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</si>
  <si>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</si>
  <si>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</si>
  <si>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</si>
  <si>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</si>
  <si>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</si>
  <si>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</si>
  <si>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</si>
  <si>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</si>
  <si>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</si>
  <si>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</si>
  <si>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</si>
  <si>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</si>
  <si>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</si>
  <si>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</si>
  <si>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</si>
  <si>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</si>
  <si>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</si>
  <si>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</si>
  <si>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</si>
  <si>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</si>
  <si>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</si>
  <si>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</si>
  <si>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</si>
  <si>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</si>
  <si>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</si>
  <si>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</si>
  <si>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</si>
  <si>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</si>
  <si>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</si>
  <si>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</si>
  <si>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</si>
  <si>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</si>
  <si>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</si>
  <si>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</si>
  <si>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</si>
  <si>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</si>
  <si>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</si>
  <si>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</si>
  <si>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</si>
  <si>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</si>
  <si>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</si>
  <si>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</si>
  <si>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</si>
  <si>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</si>
  <si>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</si>
  <si>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</si>
  <si>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</si>
  <si>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</si>
  <si>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</si>
  <si>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</si>
  <si>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</si>
  <si>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</si>
  <si>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</si>
  <si>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</si>
  <si>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</si>
  <si>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</si>
  <si>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</si>
  <si>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22</t>
  </si>
  <si>
    <t>000 0000 00000 00000</t>
  </si>
  <si>
    <t>оплата труда</t>
  </si>
  <si>
    <t>прочую закупку товаров, работ и услуг</t>
  </si>
  <si>
    <t>на выплаты по оплате труда</t>
  </si>
  <si>
    <t>МАОУ ОСОШ №1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</si>
  <si>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</si>
  <si>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</si>
  <si>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</si>
  <si>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</si>
  <si>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</si>
  <si>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</si>
  <si>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</si>
  <si>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</si>
  <si>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</si>
  <si>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</si>
  <si>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</si>
  <si>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</si>
  <si>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</si>
  <si>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</si>
  <si>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</si>
  <si>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</si>
  <si>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</si>
  <si>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</si>
  <si>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</si>
  <si>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</si>
  <si>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</si>
  <si>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</si>
  <si>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</si>
  <si>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</si>
  <si>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</si>
  <si>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</si>
  <si>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</si>
  <si>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</si>
  <si>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</si>
  <si>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</si>
  <si>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</si>
  <si>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</si>
  <si>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</si>
  <si>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</si>
  <si>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</si>
  <si>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</si>
  <si>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</si>
  <si>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</si>
  <si>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</si>
  <si>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</si>
  <si>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</si>
  <si>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</si>
  <si>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</si>
  <si>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</si>
  <si>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</si>
  <si>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</si>
  <si>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</si>
  <si>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</si>
  <si>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</si>
  <si>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</si>
  <si>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</si>
  <si>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</si>
  <si>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</si>
  <si>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</si>
  <si>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</si>
  <si>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</si>
  <si>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</si>
  <si>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</si>
  <si>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</si>
  <si>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</si>
  <si>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</si>
  <si>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</si>
  <si>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</si>
  <si>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</si>
  <si>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</si>
  <si>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</si>
  <si>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</si>
  <si>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</si>
  <si>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</si>
  <si>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</si>
  <si>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</si>
  <si>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</si>
  <si>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</si>
  <si>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</si>
  <si>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</si>
  <si>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</si>
  <si>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</si>
  <si>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</si>
  <si>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</si>
  <si>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</si>
  <si>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23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</si>
  <si>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</si>
  <si>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</si>
  <si>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</si>
  <si>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</si>
  <si>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</si>
  <si>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</si>
  <si>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</si>
  <si>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</si>
  <si>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</si>
  <si>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</si>
  <si>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Начальник отдела образования администрации Омутинского муниципального района</t>
  </si>
  <si>
    <t>Риффель Наталья Викторовна</t>
  </si>
  <si>
    <t>директор</t>
  </si>
  <si>
    <t>Е.В.Казаринова</t>
  </si>
  <si>
    <t>Казаринова Елена Владимировна</t>
  </si>
  <si>
    <t>(на 2022 г и плановый период 2023 и 2024годов)</t>
  </si>
  <si>
    <t>24</t>
  </si>
  <si>
    <t>План финансово-хозяйственной деятельности на 2022 год.</t>
  </si>
  <si>
    <t>323</t>
  </si>
  <si>
    <t>295 0701 00000 00000</t>
  </si>
  <si>
    <t>295 0701 00000 10000</t>
  </si>
  <si>
    <t>295 0702 00000 10000</t>
  </si>
  <si>
    <t>295 0701 52000 00000</t>
  </si>
  <si>
    <t>295 0702 54000 00000</t>
  </si>
  <si>
    <t>295 0701 30000 00000</t>
  </si>
  <si>
    <t>295 0701 51000 00000</t>
  </si>
  <si>
    <t>295 0702 30000 00000</t>
  </si>
  <si>
    <t>295 0702 55000 00000</t>
  </si>
  <si>
    <t>295 0702 56000 00000</t>
  </si>
  <si>
    <t>295 0702 58000 00000</t>
  </si>
  <si>
    <t>295 0707 57000 00000</t>
  </si>
  <si>
    <t>295 0702 00000 00000</t>
  </si>
  <si>
    <t>295 0702 00000 20000</t>
  </si>
  <si>
    <t>295 0707 00000 10000</t>
  </si>
  <si>
    <t>295 1004 30000 00000</t>
  </si>
  <si>
    <t>295 0702 40030 00000</t>
  </si>
  <si>
    <t>295 0702 20040 00000</t>
  </si>
  <si>
    <t>295 0410 50000 00000</t>
  </si>
  <si>
    <t>295 0701 51000 00223</t>
  </si>
  <si>
    <t>295 0702 54000 00223</t>
  </si>
  <si>
    <t>295 0701 52000 00310</t>
  </si>
  <si>
    <t>295 0702 30000 00310</t>
  </si>
  <si>
    <t>295 0702 54000 00310</t>
  </si>
  <si>
    <t>295 0702 58000 00310</t>
  </si>
  <si>
    <t>295 0702 00000 20310</t>
  </si>
  <si>
    <t>марта</t>
  </si>
  <si>
    <t xml:space="preserve"> </t>
  </si>
  <si>
    <t>№5</t>
  </si>
  <si>
    <t>295 0702 23000 00000</t>
  </si>
  <si>
    <t>295 0702 43000 00000</t>
  </si>
  <si>
    <t>295 0702 53000 00000</t>
  </si>
  <si>
    <t>295 0702 23000 00310</t>
  </si>
  <si>
    <t>295 0702 43000 00310</t>
  </si>
  <si>
    <t>295 0702 53000 00310</t>
  </si>
  <si>
    <t>15</t>
  </si>
  <si>
    <t>15.03.2022</t>
  </si>
  <si>
    <t>1.4.2.3</t>
  </si>
  <si>
    <t>54005L7500</t>
  </si>
  <si>
    <t>1.4.2.4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</si>
</sst>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3"/>
    </xf>
    <xf numFmtId="0" fontId="1" fillId="34" borderId="28" xfId="0" applyNumberFormat="1" applyFont="1" applyFill="1" applyBorder="1" applyAlignment="1">
      <alignment horizontal="left" indent="3"/>
    </xf>
    <xf numFmtId="49" fontId="1" fillId="34" borderId="30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left" wrapText="1" indent="3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25" xfId="0" applyNumberFormat="1" applyFont="1" applyFill="1" applyBorder="1" applyAlignment="1">
      <alignment horizontal="center"/>
    </xf>
    <xf numFmtId="0" fontId="4" fillId="34" borderId="32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5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5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33" xfId="0" applyNumberFormat="1" applyFont="1" applyFill="1" applyBorder="1" applyAlignment="1">
      <alignment horizontal="center" vertical="center"/>
    </xf>
    <xf numFmtId="0" fontId="1" fillId="34" borderId="32" xfId="0" applyNumberFormat="1" applyFont="1" applyFill="1" applyBorder="1" applyAlignment="1">
      <alignment horizontal="center" vertical="center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9" fontId="1" fillId="34" borderId="25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5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35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33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center" wrapText="1"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34" borderId="36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35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33" xfId="0" applyNumberFormat="1" applyFont="1" applyFill="1" applyBorder="1" applyAlignment="1">
      <alignment horizontal="right"/>
    </xf>
    <xf numFmtId="0" fontId="1" fillId="34" borderId="32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left"/>
    </xf>
    <xf numFmtId="0" fontId="1" fillId="34" borderId="32" xfId="0" applyNumberFormat="1" applyFont="1" applyFill="1" applyBorder="1" applyAlignment="1">
      <alignment horizontal="left"/>
    </xf>
    <xf numFmtId="0" fontId="1" fillId="34" borderId="34" xfId="0" applyNumberFormat="1" applyFont="1" applyFill="1" applyBorder="1" applyAlignment="1">
      <alignment horizontal="left"/>
    </xf>
    <xf numFmtId="0" fontId="1" fillId="34" borderId="24" xfId="0" applyNumberFormat="1" applyFont="1" applyFill="1" applyBorder="1" applyAlignment="1">
      <alignment horizontal="center" vertical="top" wrapText="1"/>
    </xf>
    <xf numFmtId="0" fontId="1" fillId="34" borderId="25" xfId="0" applyNumberFormat="1" applyFont="1" applyFill="1" applyBorder="1" applyAlignment="1">
      <alignment horizontal="center" vertical="top" wrapText="1"/>
    </xf>
    <xf numFmtId="0" fontId="1" fillId="34" borderId="26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top"/>
    </xf>
    <xf numFmtId="49" fontId="1" fillId="34" borderId="29" xfId="0" applyNumberFormat="1" applyFont="1" applyFill="1" applyBorder="1" applyAlignment="1">
      <alignment horizontal="center" vertical="top"/>
    </xf>
    <xf numFmtId="49" fontId="1" fillId="34" borderId="33" xfId="0" applyNumberFormat="1" applyFont="1" applyFill="1" applyBorder="1" applyAlignment="1">
      <alignment horizontal="center" vertical="top"/>
    </xf>
    <xf numFmtId="49" fontId="1" fillId="34" borderId="32" xfId="0" applyNumberFormat="1" applyFont="1" applyFill="1" applyBorder="1" applyAlignment="1">
      <alignment horizontal="center" vertical="top"/>
    </xf>
    <xf numFmtId="49" fontId="1" fillId="34" borderId="34" xfId="0" applyNumberFormat="1" applyFont="1" applyFill="1" applyBorder="1" applyAlignment="1">
      <alignment horizontal="center" vertical="top"/>
    </xf>
    <xf numFmtId="0" fontId="1" fillId="34" borderId="28" xfId="0" applyNumberFormat="1" applyFont="1" applyFill="1" applyBorder="1" applyAlignment="1">
      <alignment horizontal="left"/>
    </xf>
    <xf numFmtId="49" fontId="1" fillId="34" borderId="37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6" fillId="34" borderId="28" xfId="0" applyNumberFormat="1" applyFont="1" applyFill="1" applyBorder="1" applyAlignment="1">
      <alignment horizontal="left"/>
    </xf>
    <xf numFmtId="49" fontId="6" fillId="34" borderId="30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1"/>
    </xf>
    <xf numFmtId="0" fontId="1" fillId="34" borderId="28" xfId="0" applyNumberFormat="1" applyFont="1" applyFill="1" applyBorder="1" applyAlignment="1">
      <alignment horizontal="left" indent="1"/>
    </xf>
    <xf numFmtId="0" fontId="1" fillId="34" borderId="32" xfId="0" applyNumberFormat="1" applyFont="1" applyFill="1" applyBorder="1" applyAlignment="1">
      <alignment horizontal="left" indent="2"/>
    </xf>
    <xf numFmtId="49" fontId="1" fillId="34" borderId="41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45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2"/>
    </xf>
    <xf numFmtId="0" fontId="1" fillId="34" borderId="46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46" xfId="0" applyNumberFormat="1" applyFont="1" applyFill="1" applyBorder="1" applyAlignment="1">
      <alignment horizontal="left" indent="1"/>
    </xf>
    <xf numFmtId="4" fontId="1" fillId="34" borderId="40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vertical="top" wrapText="1" indent="3"/>
    </xf>
    <xf numFmtId="0" fontId="0" fillId="34" borderId="28" xfId="0" applyFill="1" applyBorder="1" applyAlignment="1">
      <alignment/>
    </xf>
    <xf numFmtId="0" fontId="0" fillId="34" borderId="31" xfId="0" applyFill="1" applyBorder="1" applyAlignment="1">
      <alignment/>
    </xf>
    <xf numFmtId="49" fontId="1" fillId="34" borderId="47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left" indent="3"/>
    </xf>
    <xf numFmtId="0" fontId="1" fillId="34" borderId="25" xfId="0" applyNumberFormat="1" applyFont="1" applyFill="1" applyBorder="1" applyAlignment="1">
      <alignment horizontal="left" indent="3"/>
    </xf>
    <xf numFmtId="0" fontId="1" fillId="34" borderId="46" xfId="0" applyNumberFormat="1" applyFont="1" applyFill="1" applyBorder="1" applyAlignment="1">
      <alignment horizontal="left" indent="3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8" xfId="0" applyNumberFormat="1" applyFont="1" applyFill="1" applyBorder="1" applyAlignment="1">
      <alignment horizontal="left" wrapText="1" indent="2"/>
    </xf>
    <xf numFmtId="0" fontId="1" fillId="34" borderId="28" xfId="0" applyNumberFormat="1" applyFont="1" applyFill="1" applyBorder="1" applyAlignment="1">
      <alignment horizontal="left" indent="2"/>
    </xf>
    <xf numFmtId="0" fontId="1" fillId="34" borderId="28" xfId="0" applyNumberFormat="1" applyFont="1" applyFill="1" applyBorder="1" applyAlignment="1">
      <alignment horizontal="left" wrapText="1" indent="4"/>
    </xf>
    <xf numFmtId="0" fontId="1" fillId="34" borderId="28" xfId="0" applyNumberFormat="1" applyFont="1" applyFill="1" applyBorder="1" applyAlignment="1">
      <alignment horizontal="left" indent="4"/>
    </xf>
    <xf numFmtId="4" fontId="1" fillId="34" borderId="48" xfId="0" applyNumberFormat="1" applyFont="1" applyFill="1" applyBorder="1" applyAlignment="1">
      <alignment horizontal="center"/>
    </xf>
    <xf numFmtId="4" fontId="1" fillId="34" borderId="49" xfId="0" applyNumberFormat="1" applyFont="1" applyFill="1" applyBorder="1" applyAlignment="1">
      <alignment horizontal="center"/>
    </xf>
    <xf numFmtId="4" fontId="1" fillId="34" borderId="50" xfId="0" applyNumberFormat="1" applyFont="1" applyFill="1" applyBorder="1" applyAlignment="1">
      <alignment horizontal="center"/>
    </xf>
    <xf numFmtId="0" fontId="1" fillId="34" borderId="48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0" fontId="1" fillId="34" borderId="46" xfId="0" applyNumberFormat="1" applyFont="1" applyFill="1" applyBorder="1" applyAlignment="1">
      <alignment horizontal="left" indent="4"/>
    </xf>
    <xf numFmtId="49" fontId="1" fillId="34" borderId="51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49" fontId="1" fillId="34" borderId="50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left" indent="4"/>
    </xf>
    <xf numFmtId="0" fontId="1" fillId="34" borderId="29" xfId="0" applyNumberFormat="1" applyFont="1" applyFill="1" applyBorder="1" applyAlignment="1">
      <alignment horizontal="left" indent="4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28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2"/>
    </xf>
    <xf numFmtId="0" fontId="1" fillId="0" borderId="28" xfId="0" applyNumberFormat="1" applyFont="1" applyBorder="1" applyAlignment="1">
      <alignment horizontal="left" indent="2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1"/>
    </xf>
    <xf numFmtId="0" fontId="1" fillId="0" borderId="28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left" wrapText="1" indent="2"/>
    </xf>
    <xf numFmtId="0" fontId="1" fillId="34" borderId="27" xfId="0" applyNumberFormat="1" applyFont="1" applyFill="1" applyBorder="1" applyAlignment="1">
      <alignment horizontal="left" wrapText="1" indent="3"/>
    </xf>
    <xf numFmtId="0" fontId="1" fillId="0" borderId="27" xfId="0" applyNumberFormat="1" applyFont="1" applyBorder="1" applyAlignment="1">
      <alignment horizontal="left" wrapText="1" indent="2"/>
    </xf>
    <xf numFmtId="0" fontId="1" fillId="0" borderId="27" xfId="0" applyNumberFormat="1" applyFont="1" applyBorder="1" applyAlignment="1">
      <alignment horizontal="left" wrapText="1" indent="3"/>
    </xf>
    <xf numFmtId="0" fontId="1" fillId="0" borderId="28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4"/>
    </xf>
    <xf numFmtId="0" fontId="1" fillId="0" borderId="32" xfId="0" applyNumberFormat="1" applyFont="1" applyBorder="1" applyAlignment="1">
      <alignment horizontal="left" indent="4"/>
    </xf>
    <xf numFmtId="0" fontId="1" fillId="0" borderId="55" xfId="0" applyNumberFormat="1" applyFont="1" applyBorder="1" applyAlignment="1">
      <alignment horizontal="left" indent="4"/>
    </xf>
    <xf numFmtId="49" fontId="1" fillId="0" borderId="4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3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6"/>
  <sheetViews>
    <sheetView view="pageBreakPreview" zoomScale="112" zoomScaleSheetLayoutView="112" zoomScalePageLayoutView="0" workbookViewId="0" topLeftCell="A145">
      <selection activeCell="A138" sqref="A138:FD175"/>
    </sheetView>
  </sheetViews>
  <sheetFormatPr defaultColWidth="0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7.00390625" style="1" customWidth="1"/>
    <col min="157" max="157" width="0.12890625" style="1" hidden="1" customWidth="1"/>
    <col min="158" max="158" width="0.875" style="1" hidden="1" customWidth="1"/>
    <col min="159" max="160" width="0" style="1" hidden="1" customWidth="1"/>
    <col min="161" max="161" width="2.75390625" style="14" hidden="1" customWidth="1"/>
    <col min="162" max="163" width="0.875" style="1" hidden="1" customWidth="1"/>
    <col min="164" max="164" width="10.00390625" style="1" hidden="1" customWidth="1"/>
    <col min="165" max="165" width="0" style="1" hidden="1" customWidth="1"/>
    <col min="166" max="166" width="10.00390625" style="1" hidden="1" customWidth="1"/>
    <col min="167" max="167" width="0" style="1" hidden="1" customWidth="1"/>
    <col min="168" max="169" width="9.75390625" style="1" hidden="1" customWidth="1"/>
    <col min="170" max="171" width="0" style="1" hidden="1" customWidth="1"/>
    <col min="172" max="172" width="9.125" style="1" hidden="1" customWidth="1"/>
    <col min="173" max="173" width="7.375" style="1" hidden="1" customWidth="1"/>
    <col min="174" max="174" width="9.125" style="1" hidden="1" customWidth="1"/>
    <col min="175" max="176" width="10.875" style="1" hidden="1" customWidth="1"/>
    <col min="177" max="184" width="0.875" style="1" hidden="1" customWidth="1"/>
    <col min="185" max="185" width="10.875" style="1" hidden="1" customWidth="1"/>
    <col min="186" max="187" width="0.875" style="1" hidden="1" customWidth="1"/>
    <col min="188" max="188" width="10.00390625" style="1" hidden="1" customWidth="1"/>
    <col min="189" max="189" width="0.12890625" style="1" hidden="1" customWidth="1"/>
    <col min="190" max="198" width="0.875" style="1" hidden="1" customWidth="1"/>
    <col min="199" max="199" width="10.875" style="1" hidden="1" customWidth="1"/>
    <col min="200" max="212" width="0.875" style="1" hidden="1" customWidth="1"/>
    <col min="213" max="213" width="10.875" style="1" hidden="1" customWidth="1"/>
    <col min="214" max="226" width="0.875" style="1" hidden="1" customWidth="1"/>
    <col min="227" max="227" width="10.875" style="1" hidden="1" customWidth="1"/>
    <col min="228" max="231" width="0.875" style="1" hidden="1" customWidth="1"/>
    <col min="232" max="232" width="10.875" style="1" hidden="1" customWidth="1"/>
    <col min="233" max="242" width="0.875" style="1" hidden="1" customWidth="1"/>
    <col min="243" max="247" width="0.875" style="54" hidden="1" customWidth="1"/>
    <col min="248" max="248" width="12.75390625" style="1" hidden="1" customWidth="1"/>
    <col min="249" max="249" width="10.875" style="1" hidden="1" customWidth="1"/>
    <col min="250" max="16384" width="0.875" style="1" hidden="1" customWidth="1"/>
  </cols>
  <sheetData>
    <row r="1" spans="1:247" s="32" customFormat="1" ht="10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DW1" s="90" t="s">
        <v>24</v>
      </c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II1" s="52"/>
      <c r="IJ1" s="52"/>
      <c r="IK1" s="52"/>
      <c r="IL1" s="52"/>
      <c r="IM1" s="52"/>
    </row>
    <row r="2" spans="1:247" s="32" customFormat="1" ht="10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DW2" s="91" t="s">
        <v>293</v>
      </c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II2" s="52"/>
      <c r="IJ2" s="52"/>
      <c r="IK2" s="52"/>
      <c r="IL2" s="52"/>
      <c r="IM2" s="52"/>
    </row>
    <row r="3" spans="127:247" s="10" customFormat="1" ht="8.25">
      <c r="DW3" s="92" t="s">
        <v>19</v>
      </c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II3" s="53"/>
      <c r="IJ3" s="53"/>
      <c r="IK3" s="53"/>
      <c r="IL3" s="53"/>
      <c r="IM3" s="53"/>
    </row>
    <row r="4" spans="1:247" s="32" customFormat="1" ht="1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DW4" s="91" t="s">
        <v>199</v>
      </c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II4" s="52"/>
      <c r="IJ4" s="52"/>
      <c r="IK4" s="52"/>
      <c r="IL4" s="52"/>
      <c r="IM4" s="52"/>
    </row>
    <row r="5" spans="127:247" s="10" customFormat="1" ht="8.25">
      <c r="DW5" s="92" t="s">
        <v>20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II5" s="53"/>
      <c r="IJ5" s="53"/>
      <c r="IK5" s="53"/>
      <c r="IL5" s="53"/>
      <c r="IM5" s="53"/>
    </row>
    <row r="6" spans="1:247" s="32" customFormat="1" ht="10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L6" s="91" t="s">
        <v>294</v>
      </c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II6" s="52"/>
      <c r="IJ6" s="52"/>
      <c r="IK6" s="52"/>
      <c r="IL6" s="52"/>
      <c r="IM6" s="52"/>
    </row>
    <row r="7" spans="127:247" s="10" customFormat="1" ht="8.25">
      <c r="DW7" s="92" t="s">
        <v>21</v>
      </c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L7" s="92" t="s">
        <v>22</v>
      </c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II7" s="53"/>
      <c r="IJ7" s="53"/>
      <c r="IK7" s="53"/>
      <c r="IL7" s="53"/>
      <c r="IM7" s="53"/>
    </row>
    <row r="8" spans="1:247" s="32" customFormat="1" ht="10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DW8" s="93" t="s">
        <v>23</v>
      </c>
      <c r="DX8" s="93"/>
      <c r="DY8" s="94" t="s">
        <v>335</v>
      </c>
      <c r="DZ8" s="94"/>
      <c r="EA8" s="94"/>
      <c r="EB8" s="95" t="s">
        <v>23</v>
      </c>
      <c r="EC8" s="95"/>
      <c r="EE8" s="94" t="s">
        <v>326</v>
      </c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3">
        <v>20</v>
      </c>
      <c r="EU8" s="93"/>
      <c r="EV8" s="93"/>
      <c r="EW8" s="96" t="s">
        <v>194</v>
      </c>
      <c r="EX8" s="96"/>
      <c r="EY8" s="96"/>
      <c r="EZ8" s="32" t="s">
        <v>5</v>
      </c>
      <c r="II8" s="52"/>
      <c r="IJ8" s="52"/>
      <c r="IK8" s="52"/>
      <c r="IL8" s="52"/>
      <c r="IM8" s="52"/>
    </row>
    <row r="9" spans="1:247" s="48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II9" s="54"/>
      <c r="IJ9" s="54"/>
      <c r="IK9" s="54"/>
      <c r="IL9" s="54"/>
      <c r="IM9" s="54"/>
    </row>
    <row r="10" spans="42:247" s="12" customFormat="1" ht="12.75">
      <c r="AP10" s="97" t="s">
        <v>298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9" t="s">
        <v>328</v>
      </c>
      <c r="DG10" s="99"/>
      <c r="DH10" s="99"/>
      <c r="DI10" s="99"/>
      <c r="II10" s="55"/>
      <c r="IJ10" s="55"/>
      <c r="IK10" s="55"/>
      <c r="IL10" s="55"/>
      <c r="IM10" s="55"/>
    </row>
    <row r="11" spans="46:247" s="12" customFormat="1" ht="12.75">
      <c r="AT11" s="97" t="s">
        <v>296</v>
      </c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ES11" s="100" t="s">
        <v>25</v>
      </c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II11" s="55"/>
      <c r="IJ11" s="55"/>
      <c r="IK11" s="55"/>
      <c r="IL11" s="55"/>
      <c r="IM11" s="55"/>
    </row>
    <row r="12" spans="1:247" s="48" customFormat="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ES12" s="102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II12" s="54"/>
      <c r="IJ12" s="54"/>
      <c r="IK12" s="54"/>
      <c r="IL12" s="54"/>
      <c r="IM12" s="54"/>
    </row>
    <row r="13" spans="1:247" s="48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BG13" s="104" t="s">
        <v>37</v>
      </c>
      <c r="BH13" s="104"/>
      <c r="BI13" s="104"/>
      <c r="BJ13" s="104"/>
      <c r="BK13" s="70" t="s">
        <v>335</v>
      </c>
      <c r="BL13" s="70"/>
      <c r="BM13" s="70"/>
      <c r="BN13" s="105" t="s">
        <v>23</v>
      </c>
      <c r="BO13" s="105"/>
      <c r="BQ13" s="70" t="s">
        <v>326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104">
        <v>20</v>
      </c>
      <c r="CG13" s="104"/>
      <c r="CH13" s="104"/>
      <c r="CI13" s="106" t="s">
        <v>194</v>
      </c>
      <c r="CJ13" s="106"/>
      <c r="CK13" s="106"/>
      <c r="CL13" s="48" t="s">
        <v>38</v>
      </c>
      <c r="EF13" s="105" t="s">
        <v>201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7"/>
      <c r="EQ13" s="49" t="s">
        <v>26</v>
      </c>
      <c r="ES13" s="67" t="s">
        <v>336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II13" s="54"/>
      <c r="IJ13" s="54"/>
      <c r="IK13" s="54"/>
      <c r="IL13" s="54"/>
      <c r="IM13" s="54"/>
    </row>
    <row r="14" spans="1:247" s="48" customFormat="1" ht="19.5" customHeight="1">
      <c r="A14" s="105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EE14" s="108" t="s">
        <v>27</v>
      </c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49" t="s">
        <v>27</v>
      </c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II14" s="54"/>
      <c r="IJ14" s="54"/>
      <c r="IK14" s="54"/>
      <c r="IL14" s="54"/>
      <c r="IM14" s="54"/>
    </row>
    <row r="15" spans="1:160" ht="11.25" customHeight="1">
      <c r="A15" s="14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09" t="s">
        <v>200</v>
      </c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05" t="s">
        <v>202</v>
      </c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5" t="s">
        <v>28</v>
      </c>
      <c r="ER15" s="14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</row>
    <row r="16" spans="1:160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08" t="s">
        <v>27</v>
      </c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5" t="s">
        <v>27</v>
      </c>
      <c r="ER16" s="14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</row>
    <row r="17" spans="1:16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05" t="s">
        <v>31</v>
      </c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5" t="s">
        <v>31</v>
      </c>
      <c r="ER17" s="14"/>
      <c r="ES17" s="67" t="s">
        <v>203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</row>
    <row r="18" spans="1:160" ht="12.75">
      <c r="A18" s="14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09" t="s">
        <v>199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05" t="s">
        <v>32</v>
      </c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5" t="s">
        <v>32</v>
      </c>
      <c r="ER18" s="14"/>
      <c r="ES18" s="67" t="s">
        <v>204</v>
      </c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</row>
    <row r="19" spans="1:160" ht="18" customHeight="1">
      <c r="A19" s="14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05" t="s">
        <v>33</v>
      </c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5" t="s">
        <v>33</v>
      </c>
      <c r="ER19" s="14"/>
      <c r="ES19" s="67" t="s">
        <v>34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</row>
    <row r="20" spans="1:160" ht="11.25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</row>
    <row r="21" spans="1:247" s="5" customFormat="1" ht="6.75" customHeight="1">
      <c r="A21" s="110" t="s">
        <v>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"/>
      <c r="II21" s="56"/>
      <c r="IJ21" s="56"/>
      <c r="IK21" s="56"/>
      <c r="IL21" s="56"/>
      <c r="IM21" s="56"/>
    </row>
    <row r="22" spans="1:160" ht="8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</row>
    <row r="23" spans="1:160" ht="11.25">
      <c r="A23" s="101" t="s">
        <v>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11"/>
      <c r="BX23" s="115" t="s">
        <v>1</v>
      </c>
      <c r="BY23" s="116"/>
      <c r="BZ23" s="116"/>
      <c r="CA23" s="116"/>
      <c r="CB23" s="116"/>
      <c r="CC23" s="116"/>
      <c r="CD23" s="116"/>
      <c r="CE23" s="117"/>
      <c r="CF23" s="115" t="s">
        <v>2</v>
      </c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7"/>
      <c r="CS23" s="115" t="s">
        <v>3</v>
      </c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24" t="s">
        <v>10</v>
      </c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</row>
    <row r="24" spans="1:160" ht="11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3"/>
      <c r="BX24" s="118"/>
      <c r="BY24" s="119"/>
      <c r="BZ24" s="119"/>
      <c r="CA24" s="119"/>
      <c r="CB24" s="119"/>
      <c r="CC24" s="119"/>
      <c r="CD24" s="119"/>
      <c r="CE24" s="120"/>
      <c r="CF24" s="118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20"/>
      <c r="CS24" s="118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26" t="s">
        <v>4</v>
      </c>
      <c r="DG24" s="127"/>
      <c r="DH24" s="127"/>
      <c r="DI24" s="127"/>
      <c r="DJ24" s="127"/>
      <c r="DK24" s="127"/>
      <c r="DL24" s="128" t="s">
        <v>194</v>
      </c>
      <c r="DM24" s="128"/>
      <c r="DN24" s="128"/>
      <c r="DO24" s="129" t="s">
        <v>5</v>
      </c>
      <c r="DP24" s="129"/>
      <c r="DQ24" s="129"/>
      <c r="DR24" s="130"/>
      <c r="DS24" s="126" t="s">
        <v>4</v>
      </c>
      <c r="DT24" s="127"/>
      <c r="DU24" s="127"/>
      <c r="DV24" s="127"/>
      <c r="DW24" s="127"/>
      <c r="DX24" s="127"/>
      <c r="DY24" s="128" t="s">
        <v>280</v>
      </c>
      <c r="DZ24" s="128"/>
      <c r="EA24" s="128"/>
      <c r="EB24" s="129" t="s">
        <v>5</v>
      </c>
      <c r="EC24" s="129"/>
      <c r="ED24" s="129"/>
      <c r="EE24" s="130"/>
      <c r="EF24" s="126" t="s">
        <v>4</v>
      </c>
      <c r="EG24" s="127"/>
      <c r="EH24" s="127"/>
      <c r="EI24" s="127"/>
      <c r="EJ24" s="127"/>
      <c r="EK24" s="127"/>
      <c r="EL24" s="128" t="s">
        <v>297</v>
      </c>
      <c r="EM24" s="128"/>
      <c r="EN24" s="128"/>
      <c r="EO24" s="129" t="s">
        <v>5</v>
      </c>
      <c r="EP24" s="129"/>
      <c r="EQ24" s="129"/>
      <c r="ER24" s="130"/>
      <c r="ES24" s="115" t="s">
        <v>9</v>
      </c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</row>
    <row r="25" spans="1:160" ht="39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14"/>
      <c r="BX25" s="121"/>
      <c r="BY25" s="122"/>
      <c r="BZ25" s="122"/>
      <c r="CA25" s="122"/>
      <c r="CB25" s="122"/>
      <c r="CC25" s="122"/>
      <c r="CD25" s="122"/>
      <c r="CE25" s="123"/>
      <c r="CF25" s="121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3"/>
      <c r="CS25" s="121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3"/>
      <c r="DF25" s="131" t="s">
        <v>6</v>
      </c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3"/>
      <c r="DS25" s="131" t="s">
        <v>7</v>
      </c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3"/>
      <c r="EF25" s="131" t="s">
        <v>8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3"/>
      <c r="ES25" s="121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</row>
    <row r="26" spans="1:160" ht="9" customHeight="1" thickBot="1">
      <c r="A26" s="134" t="s">
        <v>11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136" t="s">
        <v>12</v>
      </c>
      <c r="BY26" s="137"/>
      <c r="BZ26" s="137"/>
      <c r="CA26" s="137"/>
      <c r="CB26" s="137"/>
      <c r="CC26" s="137"/>
      <c r="CD26" s="137"/>
      <c r="CE26" s="138"/>
      <c r="CF26" s="136" t="s">
        <v>13</v>
      </c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8"/>
      <c r="CS26" s="136" t="s">
        <v>14</v>
      </c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8"/>
      <c r="DF26" s="136" t="s">
        <v>15</v>
      </c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8"/>
      <c r="DS26" s="136" t="s">
        <v>16</v>
      </c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8"/>
      <c r="EF26" s="136" t="s">
        <v>17</v>
      </c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8"/>
      <c r="ES26" s="136" t="s">
        <v>18</v>
      </c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</row>
    <row r="27" spans="1:160" ht="12.75" customHeight="1" thickBot="1">
      <c r="A27" s="139" t="s">
        <v>40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40" t="s">
        <v>41</v>
      </c>
      <c r="BY27" s="141"/>
      <c r="BZ27" s="141"/>
      <c r="CA27" s="141"/>
      <c r="CB27" s="141"/>
      <c r="CC27" s="141"/>
      <c r="CD27" s="141"/>
      <c r="CE27" s="142"/>
      <c r="CF27" s="143" t="s">
        <v>42</v>
      </c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2"/>
      <c r="CS27" s="143" t="s">
        <v>195</v>
      </c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2"/>
      <c r="DF27" s="144">
        <f>DF28+DF29+DF30+DF31+DF32</f>
        <v>4339508.8</v>
      </c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6"/>
      <c r="DS27" s="147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7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147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</row>
    <row r="28" spans="1:160" ht="12.75" customHeight="1" thickBot="1">
      <c r="A28" s="139" t="s">
        <v>40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40" t="s">
        <v>41</v>
      </c>
      <c r="BY28" s="141"/>
      <c r="BZ28" s="141"/>
      <c r="CA28" s="141"/>
      <c r="CB28" s="141"/>
      <c r="CC28" s="141"/>
      <c r="CD28" s="141"/>
      <c r="CE28" s="142"/>
      <c r="CF28" s="143" t="s">
        <v>42</v>
      </c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2"/>
      <c r="CS28" s="143" t="s">
        <v>300</v>
      </c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2"/>
      <c r="DF28" s="147">
        <v>6092.41</v>
      </c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6"/>
      <c r="DS28" s="147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6"/>
      <c r="EF28" s="147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6"/>
      <c r="ES28" s="147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</row>
    <row r="29" spans="1:160" ht="12.75" customHeight="1" thickBot="1">
      <c r="A29" s="139" t="s">
        <v>40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40" t="s">
        <v>41</v>
      </c>
      <c r="BY29" s="141"/>
      <c r="BZ29" s="141"/>
      <c r="CA29" s="141"/>
      <c r="CB29" s="141"/>
      <c r="CC29" s="141"/>
      <c r="CD29" s="141"/>
      <c r="CE29" s="142"/>
      <c r="CF29" s="143" t="s">
        <v>42</v>
      </c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2"/>
      <c r="CS29" s="143" t="s">
        <v>301</v>
      </c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2"/>
      <c r="DF29" s="147">
        <v>123590.62</v>
      </c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7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7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7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</row>
    <row r="30" spans="1:160" ht="12.75" customHeight="1" thickBot="1">
      <c r="A30" s="139" t="s">
        <v>40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40" t="s">
        <v>41</v>
      </c>
      <c r="BY30" s="141"/>
      <c r="BZ30" s="141"/>
      <c r="CA30" s="141"/>
      <c r="CB30" s="141"/>
      <c r="CC30" s="141"/>
      <c r="CD30" s="141"/>
      <c r="CE30" s="142"/>
      <c r="CF30" s="143" t="s">
        <v>42</v>
      </c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2"/>
      <c r="CS30" s="143" t="s">
        <v>302</v>
      </c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7">
        <v>9449.8</v>
      </c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6"/>
      <c r="DS30" s="147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6"/>
      <c r="EF30" s="147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6"/>
      <c r="ES30" s="147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</row>
    <row r="31" spans="1:160" ht="12.75" customHeight="1" thickBot="1">
      <c r="A31" s="139" t="s">
        <v>40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40" t="s">
        <v>41</v>
      </c>
      <c r="BY31" s="141"/>
      <c r="BZ31" s="141"/>
      <c r="CA31" s="141"/>
      <c r="CB31" s="141"/>
      <c r="CC31" s="141"/>
      <c r="CD31" s="141"/>
      <c r="CE31" s="142"/>
      <c r="CF31" s="143" t="s">
        <v>42</v>
      </c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2"/>
      <c r="CS31" s="143" t="s">
        <v>306</v>
      </c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2"/>
      <c r="DF31" s="147">
        <v>104871.99</v>
      </c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6"/>
      <c r="DS31" s="147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6"/>
      <c r="EF31" s="147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6"/>
      <c r="ES31" s="147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</row>
    <row r="32" spans="1:160" ht="12.75" customHeight="1" thickBot="1">
      <c r="A32" s="139" t="s">
        <v>40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40" t="s">
        <v>41</v>
      </c>
      <c r="BY32" s="141"/>
      <c r="BZ32" s="141"/>
      <c r="CA32" s="141"/>
      <c r="CB32" s="141"/>
      <c r="CC32" s="141"/>
      <c r="CD32" s="141"/>
      <c r="CE32" s="142"/>
      <c r="CF32" s="143" t="s">
        <v>42</v>
      </c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2"/>
      <c r="CS32" s="143" t="s">
        <v>304</v>
      </c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2"/>
      <c r="DF32" s="147">
        <v>4095503.98</v>
      </c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6"/>
      <c r="DS32" s="147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6"/>
      <c r="EF32" s="147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6"/>
      <c r="ES32" s="147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</row>
    <row r="33" spans="1:160" ht="12.75" customHeight="1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40" t="s">
        <v>41</v>
      </c>
      <c r="BY33" s="141"/>
      <c r="BZ33" s="141"/>
      <c r="CA33" s="141"/>
      <c r="CB33" s="141"/>
      <c r="CC33" s="141"/>
      <c r="CD33" s="141"/>
      <c r="CE33" s="142"/>
      <c r="CF33" s="143" t="s">
        <v>42</v>
      </c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2"/>
      <c r="CS33" s="143" t="s">
        <v>42</v>
      </c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  <c r="DF33" s="147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6"/>
      <c r="DS33" s="147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6"/>
      <c r="EF33" s="147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6"/>
      <c r="ES33" s="147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</row>
    <row r="34" spans="1:160" ht="12.75" customHeight="1" thickBot="1">
      <c r="A34" s="139" t="s">
        <v>43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85" t="s">
        <v>44</v>
      </c>
      <c r="BY34" s="73"/>
      <c r="BZ34" s="73"/>
      <c r="CA34" s="73"/>
      <c r="CB34" s="73"/>
      <c r="CC34" s="73"/>
      <c r="CD34" s="73"/>
      <c r="CE34" s="74"/>
      <c r="CF34" s="72" t="s">
        <v>42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4"/>
      <c r="CS34" s="72" t="s">
        <v>42</v>
      </c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4"/>
      <c r="DF34" s="81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148"/>
      <c r="DS34" s="81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148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148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</row>
    <row r="35" spans="1:160" ht="11.25">
      <c r="A35" s="149" t="s">
        <v>45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50" t="s">
        <v>46</v>
      </c>
      <c r="BY35" s="151"/>
      <c r="BZ35" s="151"/>
      <c r="CA35" s="151"/>
      <c r="CB35" s="151"/>
      <c r="CC35" s="151"/>
      <c r="CD35" s="151"/>
      <c r="CE35" s="152"/>
      <c r="CF35" s="153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2"/>
      <c r="CS35" s="143" t="s">
        <v>195</v>
      </c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2"/>
      <c r="DF35" s="78">
        <f>DF36+DF39+DF59+DF68+DF77</f>
        <v>140322799.09</v>
      </c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80"/>
      <c r="DS35" s="78">
        <f>DS36+DS39+DS59+DS68</f>
        <v>109873160.2</v>
      </c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80"/>
      <c r="EF35" s="78">
        <f>EF36+EF39+EF59+EF68</f>
        <v>110769102.2</v>
      </c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80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</row>
    <row r="36" spans="1:160" ht="22.5" customHeight="1">
      <c r="A36" s="154" t="s">
        <v>47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85" t="s">
        <v>48</v>
      </c>
      <c r="BY36" s="73"/>
      <c r="BZ36" s="73"/>
      <c r="CA36" s="73"/>
      <c r="CB36" s="73"/>
      <c r="CC36" s="73"/>
      <c r="CD36" s="73"/>
      <c r="CE36" s="74"/>
      <c r="CF36" s="72" t="s">
        <v>49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</row>
    <row r="37" spans="1:160" ht="9.75" customHeight="1" thickBot="1">
      <c r="A37" s="156" t="s">
        <v>50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7" t="s">
        <v>51</v>
      </c>
      <c r="BY37" s="158"/>
      <c r="BZ37" s="158"/>
      <c r="CA37" s="158"/>
      <c r="CB37" s="158"/>
      <c r="CC37" s="158"/>
      <c r="CD37" s="158"/>
      <c r="CE37" s="159"/>
      <c r="CF37" s="163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9"/>
      <c r="CS37" s="163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9"/>
      <c r="DF37" s="165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7"/>
      <c r="DS37" s="165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7"/>
      <c r="EF37" s="165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7"/>
      <c r="ES37" s="171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</row>
    <row r="38" spans="1:160" ht="12" hidden="1" thickBo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6"/>
      <c r="BX38" s="160"/>
      <c r="BY38" s="161"/>
      <c r="BZ38" s="161"/>
      <c r="CA38" s="161"/>
      <c r="CB38" s="161"/>
      <c r="CC38" s="161"/>
      <c r="CD38" s="161"/>
      <c r="CE38" s="162"/>
      <c r="CF38" s="164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2"/>
      <c r="CS38" s="164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2"/>
      <c r="DF38" s="168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70"/>
      <c r="DS38" s="168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70"/>
      <c r="EF38" s="168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70"/>
      <c r="ES38" s="173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</row>
    <row r="39" spans="1:160" ht="15.75" customHeight="1">
      <c r="A39" s="177" t="s">
        <v>52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9"/>
      <c r="BX39" s="140" t="s">
        <v>53</v>
      </c>
      <c r="BY39" s="141"/>
      <c r="BZ39" s="141"/>
      <c r="CA39" s="141"/>
      <c r="CB39" s="141"/>
      <c r="CC39" s="141"/>
      <c r="CD39" s="141"/>
      <c r="CE39" s="142"/>
      <c r="CF39" s="143" t="s">
        <v>54</v>
      </c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2"/>
      <c r="CS39" s="143" t="s">
        <v>195</v>
      </c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2"/>
      <c r="DF39" s="180">
        <f>SUM(DF40:DR55)</f>
        <v>103018224.2</v>
      </c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2"/>
      <c r="DS39" s="180">
        <f>SUM(DS40:EE55)</f>
        <v>105266360.2</v>
      </c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2"/>
      <c r="EF39" s="180">
        <f>SUM(EF40:ER55)</f>
        <v>106162302.2</v>
      </c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2"/>
      <c r="ES39" s="147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</row>
    <row r="40" spans="1:249" ht="33.7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5" t="s">
        <v>56</v>
      </c>
      <c r="BY40" s="73"/>
      <c r="BZ40" s="73"/>
      <c r="CA40" s="73"/>
      <c r="CB40" s="73"/>
      <c r="CC40" s="73"/>
      <c r="CD40" s="73"/>
      <c r="CE40" s="74"/>
      <c r="CF40" s="72" t="s">
        <v>54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305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87">
        <f>1811568-251</f>
        <v>1811317</v>
      </c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9"/>
      <c r="DS40" s="78">
        <v>2132024</v>
      </c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>
        <v>2132617</v>
      </c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S40" s="7"/>
      <c r="IO40" s="7"/>
    </row>
    <row r="41" spans="1:249" ht="26.25" customHeight="1">
      <c r="A41" s="83" t="s">
        <v>192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6"/>
      <c r="BX41" s="85" t="s">
        <v>56</v>
      </c>
      <c r="BY41" s="73"/>
      <c r="BZ41" s="73"/>
      <c r="CA41" s="73"/>
      <c r="CB41" s="73"/>
      <c r="CC41" s="73"/>
      <c r="CD41" s="73"/>
      <c r="CE41" s="74"/>
      <c r="CF41" s="72" t="s">
        <v>54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306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87">
        <f>1205953+66000</f>
        <v>1271953</v>
      </c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9"/>
      <c r="DS41" s="78">
        <v>1440953</v>
      </c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80"/>
      <c r="EF41" s="78">
        <v>1551953</v>
      </c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80"/>
      <c r="ES41" s="78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S41" s="7"/>
      <c r="IO41" s="7"/>
    </row>
    <row r="42" spans="1:248" ht="26.25" customHeight="1">
      <c r="A42" s="83" t="s">
        <v>192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6"/>
      <c r="BX42" s="85" t="s">
        <v>56</v>
      </c>
      <c r="BY42" s="73"/>
      <c r="BZ42" s="73"/>
      <c r="CA42" s="73"/>
      <c r="CB42" s="73"/>
      <c r="CC42" s="73"/>
      <c r="CD42" s="73"/>
      <c r="CE42" s="74"/>
      <c r="CF42" s="72" t="s">
        <v>54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 t="s">
        <v>303</v>
      </c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87">
        <f>2738375.18+43.82</f>
        <v>2738419</v>
      </c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9"/>
      <c r="DS42" s="78">
        <v>2960495</v>
      </c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80"/>
      <c r="EF42" s="78">
        <v>3017003</v>
      </c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80"/>
      <c r="ES42" s="78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S42" s="7"/>
      <c r="IN42" s="7"/>
    </row>
    <row r="43" spans="1:249" ht="32.25" customHeight="1">
      <c r="A43" s="83" t="s">
        <v>193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6"/>
      <c r="BX43" s="85" t="s">
        <v>56</v>
      </c>
      <c r="BY43" s="73"/>
      <c r="BZ43" s="73"/>
      <c r="CA43" s="73"/>
      <c r="CB43" s="73"/>
      <c r="CC43" s="73"/>
      <c r="CD43" s="73"/>
      <c r="CE43" s="74"/>
      <c r="CF43" s="72" t="s">
        <v>54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307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87">
        <f>62246910.78+290.22</f>
        <v>62247201</v>
      </c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9"/>
      <c r="DS43" s="78">
        <v>63260442</v>
      </c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80"/>
      <c r="EF43" s="78">
        <v>63438283</v>
      </c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80"/>
      <c r="ES43" s="78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S43" s="7"/>
      <c r="IN43" s="7"/>
      <c r="IO43" s="7"/>
    </row>
    <row r="44" spans="1:248" ht="33.75" customHeight="1">
      <c r="A44" s="83" t="s">
        <v>193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6"/>
      <c r="BX44" s="85" t="s">
        <v>56</v>
      </c>
      <c r="BY44" s="73"/>
      <c r="BZ44" s="73"/>
      <c r="CA44" s="73"/>
      <c r="CB44" s="73"/>
      <c r="CC44" s="73"/>
      <c r="CD44" s="73"/>
      <c r="CE44" s="74"/>
      <c r="CF44" s="72" t="s">
        <v>54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304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87">
        <f>25011682.92+494700+45.08</f>
        <v>25506428</v>
      </c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9"/>
      <c r="DS44" s="78">
        <v>26313428</v>
      </c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80"/>
      <c r="EF44" s="78">
        <v>26863428</v>
      </c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8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IN44" s="7"/>
    </row>
    <row r="45" spans="1:160" ht="35.25" customHeight="1">
      <c r="A45" s="183" t="s">
        <v>193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5"/>
      <c r="BX45" s="85" t="s">
        <v>56</v>
      </c>
      <c r="BY45" s="73"/>
      <c r="BZ45" s="73"/>
      <c r="CA45" s="73"/>
      <c r="CB45" s="73"/>
      <c r="CC45" s="73"/>
      <c r="CD45" s="73"/>
      <c r="CE45" s="74"/>
      <c r="CF45" s="72" t="s">
        <v>54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 t="s">
        <v>308</v>
      </c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87">
        <f>881800-160</f>
        <v>881640</v>
      </c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9"/>
      <c r="DS45" s="78">
        <v>881700</v>
      </c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80"/>
      <c r="EF45" s="78">
        <v>881700</v>
      </c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78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</row>
    <row r="46" spans="1:213" ht="33.75" customHeight="1">
      <c r="A46" s="83" t="s">
        <v>193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5" t="s">
        <v>56</v>
      </c>
      <c r="BY46" s="73"/>
      <c r="BZ46" s="73"/>
      <c r="CA46" s="73"/>
      <c r="CB46" s="73"/>
      <c r="CC46" s="73"/>
      <c r="CD46" s="73"/>
      <c r="CE46" s="74"/>
      <c r="CF46" s="72" t="s">
        <v>54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 t="s">
        <v>309</v>
      </c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87">
        <v>4597361</v>
      </c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9"/>
      <c r="DS46" s="78">
        <v>4576533</v>
      </c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80"/>
      <c r="EF46" s="78">
        <v>4576533</v>
      </c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80"/>
      <c r="ES46" s="81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HE46" s="7"/>
    </row>
    <row r="47" spans="1:161" ht="33.75" customHeight="1">
      <c r="A47" s="83" t="s">
        <v>193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5" t="s">
        <v>56</v>
      </c>
      <c r="BY47" s="73"/>
      <c r="BZ47" s="73"/>
      <c r="CA47" s="73"/>
      <c r="CB47" s="73"/>
      <c r="CC47" s="73"/>
      <c r="CD47" s="73"/>
      <c r="CE47" s="74"/>
      <c r="CF47" s="72" t="s">
        <v>54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 t="s">
        <v>310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78">
        <v>2897000</v>
      </c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80"/>
      <c r="DS47" s="78">
        <v>2897000</v>
      </c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80"/>
      <c r="EF47" s="78">
        <v>2897000</v>
      </c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80"/>
      <c r="ES47" s="78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47"/>
    </row>
    <row r="48" spans="1:160" ht="33.75" customHeight="1">
      <c r="A48" s="83" t="s">
        <v>193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5" t="s">
        <v>56</v>
      </c>
      <c r="BY48" s="73"/>
      <c r="BZ48" s="73"/>
      <c r="CA48" s="73"/>
      <c r="CB48" s="73"/>
      <c r="CC48" s="73"/>
      <c r="CD48" s="73"/>
      <c r="CE48" s="74"/>
      <c r="CF48" s="72" t="s">
        <v>54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 t="s">
        <v>311</v>
      </c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</row>
    <row r="49" spans="1:213" ht="19.5" customHeight="1">
      <c r="A49" s="83" t="s">
        <v>281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6"/>
      <c r="BX49" s="85" t="s">
        <v>282</v>
      </c>
      <c r="BY49" s="73"/>
      <c r="BZ49" s="73"/>
      <c r="CA49" s="73"/>
      <c r="CB49" s="73"/>
      <c r="CC49" s="73"/>
      <c r="CD49" s="73"/>
      <c r="CE49" s="74"/>
      <c r="CF49" s="72" t="s">
        <v>54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 t="s">
        <v>301</v>
      </c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78">
        <v>662785.2</v>
      </c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80"/>
      <c r="DS49" s="78">
        <v>662785.2</v>
      </c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80"/>
      <c r="EF49" s="78">
        <v>662785.2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80"/>
      <c r="ES49" s="81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30"/>
      <c r="FJ49" s="7"/>
      <c r="FT49" s="7"/>
      <c r="HE49" s="31"/>
    </row>
    <row r="50" spans="1:176" ht="18.75" customHeight="1">
      <c r="A50" s="83" t="s">
        <v>281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6"/>
      <c r="BX50" s="85" t="s">
        <v>282</v>
      </c>
      <c r="BY50" s="73"/>
      <c r="BZ50" s="73"/>
      <c r="CA50" s="73"/>
      <c r="CB50" s="73"/>
      <c r="CC50" s="73"/>
      <c r="CD50" s="73"/>
      <c r="CE50" s="74"/>
      <c r="CF50" s="72" t="s">
        <v>54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 t="s">
        <v>300</v>
      </c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78">
        <v>45000</v>
      </c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80"/>
      <c r="DS50" s="78">
        <v>45000</v>
      </c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80"/>
      <c r="EF50" s="78">
        <v>45000</v>
      </c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80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43"/>
      <c r="FT50" s="7"/>
    </row>
    <row r="51" spans="1:176" ht="18.75" customHeight="1">
      <c r="A51" s="83" t="s">
        <v>281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6"/>
      <c r="BX51" s="85" t="s">
        <v>282</v>
      </c>
      <c r="BY51" s="73"/>
      <c r="BZ51" s="73"/>
      <c r="CA51" s="73"/>
      <c r="CB51" s="73"/>
      <c r="CC51" s="73"/>
      <c r="CD51" s="73"/>
      <c r="CE51" s="74"/>
      <c r="CF51" s="72" t="s">
        <v>54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 t="s">
        <v>312</v>
      </c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78">
        <v>96000</v>
      </c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80"/>
      <c r="DS51" s="78">
        <v>96000</v>
      </c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80"/>
      <c r="EF51" s="78">
        <v>96000</v>
      </c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80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46"/>
      <c r="FT51" s="7"/>
    </row>
    <row r="52" spans="1:176" ht="18.75" customHeight="1">
      <c r="A52" s="83" t="s">
        <v>281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6"/>
      <c r="BX52" s="85" t="s">
        <v>282</v>
      </c>
      <c r="BY52" s="73"/>
      <c r="BZ52" s="73"/>
      <c r="CA52" s="73"/>
      <c r="CB52" s="73"/>
      <c r="CC52" s="73"/>
      <c r="CD52" s="73"/>
      <c r="CE52" s="74"/>
      <c r="CF52" s="72" t="s">
        <v>54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302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45"/>
      <c r="FT52" s="7"/>
    </row>
    <row r="53" spans="1:176" ht="18.75" customHeight="1">
      <c r="A53" s="83" t="s">
        <v>281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6"/>
      <c r="BX53" s="85" t="s">
        <v>282</v>
      </c>
      <c r="BY53" s="73"/>
      <c r="BZ53" s="73"/>
      <c r="CA53" s="73"/>
      <c r="CB53" s="73"/>
      <c r="CC53" s="73"/>
      <c r="CD53" s="73"/>
      <c r="CE53" s="74"/>
      <c r="CF53" s="72" t="s">
        <v>54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313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78">
        <f>191360+71760</f>
        <v>263120</v>
      </c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80"/>
      <c r="DS53" s="78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80"/>
      <c r="EF53" s="78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80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47"/>
      <c r="FT53" s="7"/>
    </row>
    <row r="54" spans="1:176" ht="18.75" customHeight="1">
      <c r="A54" s="83" t="s">
        <v>281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6"/>
      <c r="BX54" s="85" t="s">
        <v>282</v>
      </c>
      <c r="BY54" s="73"/>
      <c r="BZ54" s="73"/>
      <c r="CA54" s="73"/>
      <c r="CB54" s="73"/>
      <c r="CC54" s="73"/>
      <c r="CD54" s="73"/>
      <c r="CE54" s="74"/>
      <c r="CF54" s="72" t="s">
        <v>54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 t="s">
        <v>314</v>
      </c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78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80"/>
      <c r="DS54" s="78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80"/>
      <c r="EF54" s="78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80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30"/>
      <c r="FT54" s="7"/>
    </row>
    <row r="55" spans="1:176" ht="18.75" customHeight="1">
      <c r="A55" s="83" t="s">
        <v>281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6"/>
      <c r="BX55" s="85" t="s">
        <v>282</v>
      </c>
      <c r="BY55" s="73"/>
      <c r="BZ55" s="73"/>
      <c r="CA55" s="73"/>
      <c r="CB55" s="73"/>
      <c r="CC55" s="73"/>
      <c r="CD55" s="73"/>
      <c r="CE55" s="74"/>
      <c r="CF55" s="72" t="s">
        <v>63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 t="s">
        <v>313</v>
      </c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78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80"/>
      <c r="DS55" s="78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80"/>
      <c r="EF55" s="78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80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48"/>
      <c r="FT55" s="7"/>
    </row>
    <row r="56" spans="1:160" ht="10.5" customHeight="1">
      <c r="A56" s="177" t="s">
        <v>57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9"/>
      <c r="BX56" s="85" t="s">
        <v>58</v>
      </c>
      <c r="BY56" s="73"/>
      <c r="BZ56" s="73"/>
      <c r="CA56" s="73"/>
      <c r="CB56" s="73"/>
      <c r="CC56" s="73"/>
      <c r="CD56" s="73"/>
      <c r="CE56" s="74"/>
      <c r="CF56" s="72" t="s">
        <v>59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78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80"/>
      <c r="DS56" s="78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80"/>
      <c r="EF56" s="78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80"/>
      <c r="ES56" s="81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</row>
    <row r="57" spans="1:160" ht="9" customHeight="1" thickBot="1">
      <c r="A57" s="156" t="s">
        <v>50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7" t="s">
        <v>60</v>
      </c>
      <c r="BY57" s="158"/>
      <c r="BZ57" s="158"/>
      <c r="CA57" s="158"/>
      <c r="CB57" s="158"/>
      <c r="CC57" s="158"/>
      <c r="CD57" s="158"/>
      <c r="CE57" s="159"/>
      <c r="CF57" s="163" t="s">
        <v>59</v>
      </c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9"/>
      <c r="CS57" s="163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165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7"/>
      <c r="DS57" s="165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7"/>
      <c r="EF57" s="165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7"/>
      <c r="ES57" s="171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</row>
    <row r="58" spans="1:160" ht="8.25" customHeight="1" hidden="1" thickBo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6"/>
      <c r="BX58" s="186"/>
      <c r="BY58" s="70"/>
      <c r="BZ58" s="70"/>
      <c r="CA58" s="70"/>
      <c r="CB58" s="70"/>
      <c r="CC58" s="70"/>
      <c r="CD58" s="70"/>
      <c r="CE58" s="71"/>
      <c r="CF58" s="69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1"/>
      <c r="CS58" s="69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1"/>
      <c r="DF58" s="75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7"/>
      <c r="DS58" s="75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7"/>
      <c r="EF58" s="75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7"/>
      <c r="ES58" s="64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</row>
    <row r="59" spans="1:160" ht="10.5" customHeight="1">
      <c r="A59" s="177" t="s">
        <v>61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9"/>
      <c r="BX59" s="85" t="s">
        <v>62</v>
      </c>
      <c r="BY59" s="73"/>
      <c r="BZ59" s="73"/>
      <c r="CA59" s="73"/>
      <c r="CB59" s="73"/>
      <c r="CC59" s="73"/>
      <c r="CD59" s="73"/>
      <c r="CE59" s="74"/>
      <c r="CF59" s="72" t="s">
        <v>63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143" t="s">
        <v>195</v>
      </c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2"/>
      <c r="DF59" s="78">
        <f>SUM(DF60:DR67)</f>
        <v>37304574.89</v>
      </c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80"/>
      <c r="DS59" s="78">
        <f>SUM(DS60:EE67)</f>
        <v>4606800</v>
      </c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80"/>
      <c r="EF59" s="78">
        <f>SUM(EF60:ER67)</f>
        <v>4606800</v>
      </c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80"/>
      <c r="ES59" s="78">
        <f>SUM(ES60:FD67)</f>
        <v>0</v>
      </c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</row>
    <row r="60" spans="1:160" ht="11.25">
      <c r="A60" s="187" t="s">
        <v>50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57" t="s">
        <v>205</v>
      </c>
      <c r="BY60" s="158"/>
      <c r="BZ60" s="158"/>
      <c r="CA60" s="158"/>
      <c r="CB60" s="158"/>
      <c r="CC60" s="158"/>
      <c r="CD60" s="158"/>
      <c r="CE60" s="159"/>
      <c r="CF60" s="163" t="s">
        <v>63</v>
      </c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9"/>
      <c r="CS60" s="163" t="s">
        <v>315</v>
      </c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165">
        <v>360000</v>
      </c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7"/>
      <c r="DS60" s="165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7"/>
      <c r="EF60" s="165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7"/>
      <c r="ES60" s="171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</row>
    <row r="61" spans="1:160" ht="11.25">
      <c r="A61" s="188" t="s">
        <v>67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9"/>
      <c r="BX61" s="186"/>
      <c r="BY61" s="70"/>
      <c r="BZ61" s="70"/>
      <c r="CA61" s="70"/>
      <c r="CB61" s="70"/>
      <c r="CC61" s="70"/>
      <c r="CD61" s="70"/>
      <c r="CE61" s="71"/>
      <c r="CF61" s="69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1"/>
      <c r="CS61" s="69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1"/>
      <c r="DF61" s="75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7"/>
      <c r="DS61" s="75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7"/>
      <c r="EF61" s="75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7"/>
      <c r="ES61" s="64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</row>
    <row r="62" spans="1:160" ht="10.5" customHeight="1">
      <c r="A62" s="83" t="s">
        <v>67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5" t="s">
        <v>205</v>
      </c>
      <c r="BY62" s="73"/>
      <c r="BZ62" s="73"/>
      <c r="CA62" s="73"/>
      <c r="CB62" s="73"/>
      <c r="CC62" s="73"/>
      <c r="CD62" s="73"/>
      <c r="CE62" s="74"/>
      <c r="CF62" s="72" t="s">
        <v>63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 t="s">
        <v>316</v>
      </c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78">
        <v>5030928</v>
      </c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80"/>
      <c r="DS62" s="78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80"/>
      <c r="EF62" s="78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80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</row>
    <row r="63" spans="1:213" ht="13.5" customHeight="1">
      <c r="A63" s="83" t="s">
        <v>67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5" t="s">
        <v>205</v>
      </c>
      <c r="BY63" s="73"/>
      <c r="BZ63" s="73"/>
      <c r="CA63" s="73"/>
      <c r="CB63" s="73"/>
      <c r="CC63" s="73"/>
      <c r="CD63" s="73"/>
      <c r="CE63" s="74"/>
      <c r="CF63" s="72" t="s">
        <v>63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 t="s">
        <v>317</v>
      </c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78">
        <v>4471600</v>
      </c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80"/>
      <c r="DS63" s="78">
        <v>4606800</v>
      </c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80"/>
      <c r="EF63" s="78">
        <v>4606800</v>
      </c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80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47"/>
      <c r="HE63" s="7"/>
    </row>
    <row r="64" spans="1:213" ht="13.5" customHeight="1">
      <c r="A64" s="83" t="s">
        <v>67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5" t="s">
        <v>205</v>
      </c>
      <c r="BY64" s="73"/>
      <c r="BZ64" s="73"/>
      <c r="CA64" s="73"/>
      <c r="CB64" s="73"/>
      <c r="CC64" s="73"/>
      <c r="CD64" s="73"/>
      <c r="CE64" s="74"/>
      <c r="CF64" s="72" t="s">
        <v>63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 t="s">
        <v>306</v>
      </c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78">
        <v>99759.89</v>
      </c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80"/>
      <c r="DS64" s="78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80"/>
      <c r="EF64" s="78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80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HE64" s="7"/>
    </row>
    <row r="65" spans="1:213" ht="13.5" customHeight="1">
      <c r="A65" s="83" t="s">
        <v>67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5" t="s">
        <v>205</v>
      </c>
      <c r="BY65" s="73"/>
      <c r="BZ65" s="73"/>
      <c r="CA65" s="73"/>
      <c r="CB65" s="73"/>
      <c r="CC65" s="73"/>
      <c r="CD65" s="73"/>
      <c r="CE65" s="74"/>
      <c r="CF65" s="72" t="s">
        <v>63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329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78">
        <v>20801875</v>
      </c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80"/>
      <c r="DS65" s="78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80"/>
      <c r="EF65" s="78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80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57"/>
      <c r="HE65" s="7"/>
    </row>
    <row r="66" spans="1:213" ht="13.5" customHeight="1">
      <c r="A66" s="83" t="s">
        <v>67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5" t="s">
        <v>205</v>
      </c>
      <c r="BY66" s="73"/>
      <c r="BZ66" s="73"/>
      <c r="CA66" s="73"/>
      <c r="CB66" s="73"/>
      <c r="CC66" s="73"/>
      <c r="CD66" s="73"/>
      <c r="CE66" s="74"/>
      <c r="CF66" s="72" t="s">
        <v>63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330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78">
        <v>6523770.5</v>
      </c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80"/>
      <c r="DS66" s="78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80"/>
      <c r="EF66" s="78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80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57"/>
      <c r="HE66" s="7"/>
    </row>
    <row r="67" spans="1:213" ht="13.5" customHeight="1" thickBot="1">
      <c r="A67" s="83" t="s">
        <v>67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5" t="s">
        <v>205</v>
      </c>
      <c r="BY67" s="73"/>
      <c r="BZ67" s="73"/>
      <c r="CA67" s="73"/>
      <c r="CB67" s="73"/>
      <c r="CC67" s="73"/>
      <c r="CD67" s="73"/>
      <c r="CE67" s="74"/>
      <c r="CF67" s="72" t="s">
        <v>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331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78">
        <v>16641.5</v>
      </c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80"/>
      <c r="DS67" s="78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80"/>
      <c r="EF67" s="78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80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50"/>
      <c r="HE67" s="7"/>
    </row>
    <row r="68" spans="1:160" ht="10.5" customHeight="1">
      <c r="A68" s="177" t="s">
        <v>64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9"/>
      <c r="BX68" s="85" t="s">
        <v>65</v>
      </c>
      <c r="BY68" s="73"/>
      <c r="BZ68" s="73"/>
      <c r="CA68" s="73"/>
      <c r="CB68" s="73"/>
      <c r="CC68" s="73"/>
      <c r="CD68" s="73"/>
      <c r="CE68" s="74"/>
      <c r="CF68" s="72" t="s">
        <v>66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143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2"/>
      <c r="DF68" s="78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</row>
    <row r="69" spans="1:160" ht="10.5" customHeight="1">
      <c r="A69" s="187" t="s">
        <v>50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57" t="s">
        <v>68</v>
      </c>
      <c r="BY69" s="158"/>
      <c r="BZ69" s="158"/>
      <c r="CA69" s="158"/>
      <c r="CB69" s="158"/>
      <c r="CC69" s="158"/>
      <c r="CD69" s="158"/>
      <c r="CE69" s="159"/>
      <c r="CF69" s="163" t="s">
        <v>66</v>
      </c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9"/>
      <c r="CS69" s="163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9"/>
      <c r="DF69" s="165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7"/>
      <c r="DS69" s="165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7"/>
      <c r="EF69" s="165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7"/>
      <c r="ES69" s="171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</row>
    <row r="70" spans="1:160" ht="10.5" customHeight="1">
      <c r="A70" s="188" t="s">
        <v>67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9"/>
      <c r="BX70" s="186"/>
      <c r="BY70" s="70"/>
      <c r="BZ70" s="70"/>
      <c r="CA70" s="70"/>
      <c r="CB70" s="70"/>
      <c r="CC70" s="70"/>
      <c r="CD70" s="70"/>
      <c r="CE70" s="71"/>
      <c r="CF70" s="69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1"/>
      <c r="CS70" s="69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1"/>
      <c r="DF70" s="75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7"/>
      <c r="DS70" s="75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7"/>
      <c r="EF70" s="75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7"/>
      <c r="ES70" s="64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</row>
    <row r="71" spans="1:160" ht="10.5" customHeight="1">
      <c r="A71" s="190" t="s">
        <v>69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9"/>
      <c r="BX71" s="85" t="s">
        <v>70</v>
      </c>
      <c r="BY71" s="73"/>
      <c r="BZ71" s="73"/>
      <c r="CA71" s="73"/>
      <c r="CB71" s="73"/>
      <c r="CC71" s="73"/>
      <c r="CD71" s="73"/>
      <c r="CE71" s="74"/>
      <c r="CF71" s="72" t="s">
        <v>66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4"/>
      <c r="CS71" s="72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4"/>
      <c r="DF71" s="78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80"/>
      <c r="DS71" s="78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80"/>
      <c r="EF71" s="78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80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</row>
    <row r="72" spans="1:160" ht="4.5" customHeight="1">
      <c r="A72" s="190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9"/>
      <c r="BX72" s="85"/>
      <c r="BY72" s="73"/>
      <c r="BZ72" s="73"/>
      <c r="CA72" s="73"/>
      <c r="CB72" s="73"/>
      <c r="CC72" s="73"/>
      <c r="CD72" s="73"/>
      <c r="CE72" s="74"/>
      <c r="CF72" s="72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4"/>
      <c r="CS72" s="72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4"/>
      <c r="DF72" s="78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80"/>
      <c r="DS72" s="78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80"/>
      <c r="EF72" s="78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</row>
    <row r="73" spans="1:160" ht="10.5" customHeight="1">
      <c r="A73" s="177" t="s">
        <v>71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9"/>
      <c r="BX73" s="85" t="s">
        <v>72</v>
      </c>
      <c r="BY73" s="73"/>
      <c r="BZ73" s="73"/>
      <c r="CA73" s="73"/>
      <c r="CB73" s="73"/>
      <c r="CC73" s="73"/>
      <c r="CD73" s="73"/>
      <c r="CE73" s="74"/>
      <c r="CF73" s="72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4"/>
      <c r="CS73" s="72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4"/>
      <c r="DF73" s="78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80"/>
      <c r="DS73" s="78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80"/>
      <c r="EF73" s="78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</row>
    <row r="74" spans="1:160" ht="10.5" customHeight="1">
      <c r="A74" s="187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57"/>
      <c r="BY74" s="158"/>
      <c r="BZ74" s="158"/>
      <c r="CA74" s="158"/>
      <c r="CB74" s="158"/>
      <c r="CC74" s="158"/>
      <c r="CD74" s="158"/>
      <c r="CE74" s="159"/>
      <c r="CF74" s="163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9"/>
      <c r="CS74" s="163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9"/>
      <c r="DF74" s="165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7"/>
      <c r="DS74" s="165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7"/>
      <c r="EF74" s="165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7"/>
      <c r="ES74" s="171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</row>
    <row r="75" spans="1:160" ht="0.75" customHeight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9"/>
      <c r="BX75" s="186"/>
      <c r="BY75" s="70"/>
      <c r="BZ75" s="70"/>
      <c r="CA75" s="70"/>
      <c r="CB75" s="70"/>
      <c r="CC75" s="70"/>
      <c r="CD75" s="70"/>
      <c r="CE75" s="71"/>
      <c r="CF75" s="69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1"/>
      <c r="CS75" s="69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1"/>
      <c r="DF75" s="75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7"/>
      <c r="DS75" s="75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7"/>
      <c r="EF75" s="75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7"/>
      <c r="ES75" s="64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</row>
    <row r="76" spans="1:160" ht="0.75" customHeight="1" thickBot="1">
      <c r="A76" s="190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9"/>
      <c r="BX76" s="85"/>
      <c r="BY76" s="73"/>
      <c r="BZ76" s="73"/>
      <c r="CA76" s="73"/>
      <c r="CB76" s="73"/>
      <c r="CC76" s="73"/>
      <c r="CD76" s="73"/>
      <c r="CE76" s="74"/>
      <c r="CF76" s="72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4"/>
      <c r="CS76" s="72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4"/>
      <c r="DF76" s="78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80"/>
      <c r="DS76" s="78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80"/>
      <c r="EF76" s="78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80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</row>
    <row r="77" spans="1:160" ht="11.25" customHeight="1">
      <c r="A77" s="177" t="s">
        <v>73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9"/>
      <c r="BX77" s="85" t="s">
        <v>74</v>
      </c>
      <c r="BY77" s="73"/>
      <c r="BZ77" s="73"/>
      <c r="CA77" s="73"/>
      <c r="CB77" s="73"/>
      <c r="CC77" s="73"/>
      <c r="CD77" s="73"/>
      <c r="CE77" s="74"/>
      <c r="CF77" s="72" t="s">
        <v>42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4"/>
      <c r="CS77" s="143" t="s">
        <v>195</v>
      </c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2"/>
      <c r="DF77" s="78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80"/>
      <c r="DS77" s="78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80"/>
      <c r="EF77" s="78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80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</row>
    <row r="78" spans="1:160" ht="20.25" customHeight="1" thickBot="1">
      <c r="A78" s="83" t="s">
        <v>75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5" t="s">
        <v>76</v>
      </c>
      <c r="BY78" s="73"/>
      <c r="BZ78" s="73"/>
      <c r="CA78" s="73"/>
      <c r="CB78" s="73"/>
      <c r="CC78" s="73"/>
      <c r="CD78" s="73"/>
      <c r="CE78" s="74"/>
      <c r="CF78" s="72" t="s">
        <v>77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4"/>
      <c r="CS78" s="72" t="s">
        <v>304</v>
      </c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4"/>
      <c r="DF78" s="78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80"/>
      <c r="DS78" s="78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80"/>
      <c r="EF78" s="78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80"/>
      <c r="ES78" s="81" t="s">
        <v>42</v>
      </c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</row>
    <row r="79" spans="1:160" ht="5.25" customHeight="1" hidden="1" thickBot="1">
      <c r="A79" s="190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9"/>
      <c r="BX79" s="85"/>
      <c r="BY79" s="73"/>
      <c r="BZ79" s="73"/>
      <c r="CA79" s="73"/>
      <c r="CB79" s="73"/>
      <c r="CC79" s="73"/>
      <c r="CD79" s="73"/>
      <c r="CE79" s="74"/>
      <c r="CF79" s="72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4"/>
      <c r="CS79" s="72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4"/>
      <c r="DF79" s="78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80"/>
      <c r="DS79" s="78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80"/>
      <c r="EF79" s="78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80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</row>
    <row r="80" spans="1:175" ht="10.5" customHeight="1" thickBot="1">
      <c r="A80" s="149" t="s">
        <v>78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50" t="s">
        <v>79</v>
      </c>
      <c r="BY80" s="151"/>
      <c r="BZ80" s="151"/>
      <c r="CA80" s="151"/>
      <c r="CB80" s="151"/>
      <c r="CC80" s="151"/>
      <c r="CD80" s="151"/>
      <c r="CE80" s="152"/>
      <c r="CF80" s="153" t="s">
        <v>42</v>
      </c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2"/>
      <c r="CS80" s="143" t="s">
        <v>195</v>
      </c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2"/>
      <c r="DF80" s="78">
        <f>DF81+DF98+DF124+DF136+DF117</f>
        <v>144662307.89</v>
      </c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80"/>
      <c r="DS80" s="78">
        <f>DS81+DS98+DS124+DS136+DS117</f>
        <v>109873160.19999999</v>
      </c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80"/>
      <c r="EF80" s="87">
        <f>EF81+EF98+EF124+EF136+EF117</f>
        <v>110769102.19999999</v>
      </c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9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S80" s="6"/>
    </row>
    <row r="81" spans="1:172" ht="13.5" customHeight="1">
      <c r="A81" s="191" t="s">
        <v>80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85" t="s">
        <v>81</v>
      </c>
      <c r="BY81" s="73"/>
      <c r="BZ81" s="73"/>
      <c r="CA81" s="73"/>
      <c r="CB81" s="73"/>
      <c r="CC81" s="73"/>
      <c r="CD81" s="73"/>
      <c r="CE81" s="74"/>
      <c r="CF81" s="72" t="s">
        <v>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4"/>
      <c r="CS81" s="143" t="s">
        <v>195</v>
      </c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2"/>
      <c r="DF81" s="78">
        <f>SUM(DF82:DR96)</f>
        <v>63647805.839999996</v>
      </c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80"/>
      <c r="DS81" s="78">
        <f>SUM(DS82:EE96)</f>
        <v>59994277.029999994</v>
      </c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80"/>
      <c r="EF81" s="87">
        <f>SUM(EF82:ER96)</f>
        <v>59994277.029999994</v>
      </c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9"/>
      <c r="ES81" s="81" t="s">
        <v>42</v>
      </c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P81" s="6"/>
    </row>
    <row r="82" spans="1:174" ht="16.5" customHeight="1">
      <c r="A82" s="83" t="s">
        <v>82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5" t="s">
        <v>83</v>
      </c>
      <c r="BY82" s="73"/>
      <c r="BZ82" s="73"/>
      <c r="CA82" s="73"/>
      <c r="CB82" s="73"/>
      <c r="CC82" s="73"/>
      <c r="CD82" s="73"/>
      <c r="CE82" s="74"/>
      <c r="CF82" s="72" t="s">
        <v>84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4"/>
      <c r="CS82" s="72" t="s">
        <v>305</v>
      </c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4"/>
      <c r="DF82" s="78">
        <f>1375783.19+9842.08</f>
        <v>1385625.27</v>
      </c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80"/>
      <c r="DS82" s="78">
        <f>1617175.48+9842.19</f>
        <v>1627017.67</v>
      </c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80"/>
      <c r="EF82" s="78">
        <f>1617175.48+9842.19</f>
        <v>1627017.67</v>
      </c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80"/>
      <c r="ES82" s="81" t="s">
        <v>42</v>
      </c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L82" s="6"/>
      <c r="FR82" s="6"/>
    </row>
    <row r="83" spans="1:160" ht="10.5" customHeight="1">
      <c r="A83" s="83" t="s">
        <v>196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5" t="s">
        <v>83</v>
      </c>
      <c r="BY83" s="73"/>
      <c r="BZ83" s="73"/>
      <c r="CA83" s="73"/>
      <c r="CB83" s="73"/>
      <c r="CC83" s="73"/>
      <c r="CD83" s="73"/>
      <c r="CE83" s="74"/>
      <c r="CF83" s="72" t="s">
        <v>84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4"/>
      <c r="CS83" s="72" t="s">
        <v>306</v>
      </c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4"/>
      <c r="DF83" s="78">
        <v>370163.82</v>
      </c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80"/>
      <c r="DS83" s="78">
        <v>499963.91</v>
      </c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80"/>
      <c r="EF83" s="78">
        <v>499963.91</v>
      </c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80"/>
      <c r="ES83" s="81" t="s">
        <v>42</v>
      </c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</row>
    <row r="84" spans="1:169" ht="10.5" customHeight="1">
      <c r="A84" s="83" t="s">
        <v>196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5" t="s">
        <v>83</v>
      </c>
      <c r="BY84" s="73"/>
      <c r="BZ84" s="73"/>
      <c r="CA84" s="73"/>
      <c r="CB84" s="73"/>
      <c r="CC84" s="73"/>
      <c r="CD84" s="73"/>
      <c r="CE84" s="74"/>
      <c r="CF84" s="72" t="s">
        <v>84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4"/>
      <c r="CS84" s="72" t="s">
        <v>303</v>
      </c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4"/>
      <c r="DF84" s="78">
        <f>1765395.36+21626</f>
        <v>1787021.36</v>
      </c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80"/>
      <c r="DS84" s="78">
        <f>1765395.61+21624.1</f>
        <v>1787019.7100000002</v>
      </c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80"/>
      <c r="EF84" s="78">
        <f>1765395.61+21624.1</f>
        <v>1787019.7100000002</v>
      </c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80"/>
      <c r="ES84" s="81" t="s">
        <v>42</v>
      </c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M84" s="6"/>
    </row>
    <row r="85" spans="1:176" ht="10.5" customHeight="1">
      <c r="A85" s="83" t="s">
        <v>196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5" t="s">
        <v>83</v>
      </c>
      <c r="BY85" s="73"/>
      <c r="BZ85" s="73"/>
      <c r="CA85" s="73"/>
      <c r="CB85" s="73"/>
      <c r="CC85" s="73"/>
      <c r="CD85" s="73"/>
      <c r="CE85" s="74"/>
      <c r="CF85" s="72" t="s">
        <v>84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 t="s">
        <v>307</v>
      </c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78">
        <f>45152782.44+473200</f>
        <v>45625982.44</v>
      </c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80"/>
      <c r="DS85" s="78">
        <f>45152781.94+473200</f>
        <v>45625981.94</v>
      </c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80"/>
      <c r="EF85" s="78">
        <f>45152781.94+473200</f>
        <v>45625981.94</v>
      </c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80"/>
      <c r="ES85" s="81" t="s">
        <v>42</v>
      </c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Q85" s="6"/>
      <c r="FT85" s="29"/>
    </row>
    <row r="86" spans="1:247" s="8" customFormat="1" ht="10.5" customHeight="1">
      <c r="A86" s="83" t="s">
        <v>196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5" t="s">
        <v>83</v>
      </c>
      <c r="BY86" s="73"/>
      <c r="BZ86" s="73"/>
      <c r="CA86" s="73"/>
      <c r="CB86" s="73"/>
      <c r="CC86" s="73"/>
      <c r="CD86" s="73"/>
      <c r="CE86" s="74"/>
      <c r="CF86" s="72" t="s">
        <v>84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 t="s">
        <v>304</v>
      </c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78">
        <f>7856968.32+38040.4</f>
        <v>7895008.720000001</v>
      </c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80"/>
      <c r="DS86" s="78">
        <f>7856967.07+38040.4</f>
        <v>7895007.470000001</v>
      </c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80"/>
      <c r="EF86" s="78">
        <f>7856967.07+38040.4</f>
        <v>7895007.470000001</v>
      </c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80"/>
      <c r="ES86" s="81" t="s">
        <v>42</v>
      </c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14"/>
      <c r="FS86" s="27"/>
      <c r="FT86" s="29"/>
      <c r="II86" s="54"/>
      <c r="IJ86" s="54"/>
      <c r="IK86" s="54"/>
      <c r="IL86" s="54"/>
      <c r="IM86" s="54"/>
    </row>
    <row r="87" spans="1:176" ht="10.5" customHeight="1">
      <c r="A87" s="83" t="s">
        <v>196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5" t="s">
        <v>83</v>
      </c>
      <c r="BY87" s="73"/>
      <c r="BZ87" s="73"/>
      <c r="CA87" s="73"/>
      <c r="CB87" s="73"/>
      <c r="CC87" s="73"/>
      <c r="CD87" s="73"/>
      <c r="CE87" s="74"/>
      <c r="CF87" s="72" t="s">
        <v>84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 t="s">
        <v>308</v>
      </c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78">
        <f>675143.28+2603.45</f>
        <v>677746.73</v>
      </c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80"/>
      <c r="DS87" s="78">
        <v>677188.94</v>
      </c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80"/>
      <c r="EF87" s="78">
        <v>677188.94</v>
      </c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80"/>
      <c r="ES87" s="81" t="s">
        <v>42</v>
      </c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T87" s="29"/>
    </row>
    <row r="88" spans="1:176" ht="10.5" customHeight="1">
      <c r="A88" s="83" t="s">
        <v>196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5" t="s">
        <v>83</v>
      </c>
      <c r="BY88" s="73"/>
      <c r="BZ88" s="73"/>
      <c r="CA88" s="73"/>
      <c r="CB88" s="73"/>
      <c r="CC88" s="73"/>
      <c r="CD88" s="73"/>
      <c r="CE88" s="74"/>
      <c r="CF88" s="72" t="s">
        <v>84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 t="s">
        <v>310</v>
      </c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78">
        <v>1693467</v>
      </c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80"/>
      <c r="DS88" s="78">
        <v>1693467</v>
      </c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80"/>
      <c r="EF88" s="78">
        <v>1693467</v>
      </c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80"/>
      <c r="ES88" s="81" t="s">
        <v>42</v>
      </c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T88" s="29"/>
    </row>
    <row r="89" spans="1:176" ht="10.5" customHeight="1">
      <c r="A89" s="83" t="s">
        <v>196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5" t="s">
        <v>83</v>
      </c>
      <c r="BY89" s="73"/>
      <c r="BZ89" s="73"/>
      <c r="CA89" s="73"/>
      <c r="CB89" s="73"/>
      <c r="CC89" s="73"/>
      <c r="CD89" s="73"/>
      <c r="CE89" s="74"/>
      <c r="CF89" s="72" t="s">
        <v>84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 t="s">
        <v>300</v>
      </c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78">
        <v>23225.94</v>
      </c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80"/>
      <c r="DS89" s="78">
        <v>23225.81</v>
      </c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80"/>
      <c r="EF89" s="87">
        <v>23225.81</v>
      </c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9"/>
      <c r="ES89" s="81" t="s">
        <v>42</v>
      </c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30"/>
      <c r="FT89" s="30"/>
    </row>
    <row r="90" spans="1:176" ht="10.5" customHeight="1">
      <c r="A90" s="83" t="s">
        <v>196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5" t="s">
        <v>83</v>
      </c>
      <c r="BY90" s="73"/>
      <c r="BZ90" s="73"/>
      <c r="CA90" s="73"/>
      <c r="CB90" s="73"/>
      <c r="CC90" s="73"/>
      <c r="CD90" s="73"/>
      <c r="CE90" s="74"/>
      <c r="CF90" s="72" t="s">
        <v>84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 t="s">
        <v>312</v>
      </c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78">
        <v>48904.56</v>
      </c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80"/>
      <c r="DS90" s="78">
        <v>48904.58</v>
      </c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80"/>
      <c r="EF90" s="87">
        <v>48904.58</v>
      </c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9"/>
      <c r="ES90" s="81" t="s">
        <v>42</v>
      </c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46"/>
      <c r="FT90" s="46"/>
    </row>
    <row r="91" spans="1:176" ht="10.5" customHeight="1">
      <c r="A91" s="83" t="s">
        <v>196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5" t="s">
        <v>83</v>
      </c>
      <c r="BY91" s="73"/>
      <c r="BZ91" s="73"/>
      <c r="CA91" s="73"/>
      <c r="CB91" s="73"/>
      <c r="CC91" s="73"/>
      <c r="CD91" s="73"/>
      <c r="CE91" s="74"/>
      <c r="CF91" s="72" t="s">
        <v>84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 t="s">
        <v>313</v>
      </c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78">
        <f>116480+43680</f>
        <v>160160</v>
      </c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80"/>
      <c r="DS91" s="78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80"/>
      <c r="EF91" s="78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80"/>
      <c r="ES91" s="81" t="s">
        <v>42</v>
      </c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43"/>
      <c r="FT91" s="43"/>
    </row>
    <row r="92" spans="1:176" ht="10.5" customHeight="1">
      <c r="A92" s="83" t="s">
        <v>196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5" t="s">
        <v>83</v>
      </c>
      <c r="BY92" s="73"/>
      <c r="BZ92" s="73"/>
      <c r="CA92" s="73"/>
      <c r="CB92" s="73"/>
      <c r="CC92" s="73"/>
      <c r="CD92" s="73"/>
      <c r="CE92" s="74"/>
      <c r="CF92" s="72" t="s">
        <v>84</v>
      </c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 t="s">
        <v>316</v>
      </c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78">
        <v>3864000</v>
      </c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80"/>
      <c r="DS92" s="78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80"/>
      <c r="EF92" s="78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80"/>
      <c r="ES92" s="81" t="s">
        <v>42</v>
      </c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47"/>
      <c r="FT92" s="47"/>
    </row>
    <row r="93" spans="1:176" ht="10.5" customHeight="1">
      <c r="A93" s="83" t="s">
        <v>196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5" t="s">
        <v>83</v>
      </c>
      <c r="BY93" s="73"/>
      <c r="BZ93" s="73"/>
      <c r="CA93" s="73"/>
      <c r="CB93" s="73"/>
      <c r="CC93" s="73"/>
      <c r="CD93" s="73"/>
      <c r="CE93" s="74"/>
      <c r="CF93" s="72" t="s">
        <v>84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 t="s">
        <v>318</v>
      </c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78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80"/>
      <c r="DS93" s="78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80"/>
      <c r="EF93" s="78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80"/>
      <c r="ES93" s="81" t="s">
        <v>42</v>
      </c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44"/>
      <c r="FT93" s="44"/>
    </row>
    <row r="94" spans="1:176" ht="10.5" customHeight="1">
      <c r="A94" s="190" t="s">
        <v>85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9"/>
      <c r="BX94" s="85" t="s">
        <v>86</v>
      </c>
      <c r="BY94" s="73"/>
      <c r="BZ94" s="73"/>
      <c r="CA94" s="73"/>
      <c r="CB94" s="73"/>
      <c r="CC94" s="73"/>
      <c r="CD94" s="73"/>
      <c r="CE94" s="74"/>
      <c r="CF94" s="72" t="s">
        <v>87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 t="s">
        <v>303</v>
      </c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78">
        <f>2000+6000</f>
        <v>8000</v>
      </c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80"/>
      <c r="DS94" s="78">
        <v>8000</v>
      </c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80"/>
      <c r="EF94" s="78">
        <v>8000</v>
      </c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80"/>
      <c r="ES94" s="81" t="s">
        <v>42</v>
      </c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T94" s="29"/>
    </row>
    <row r="95" spans="1:176" ht="10.5" customHeight="1">
      <c r="A95" s="190" t="s">
        <v>85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9"/>
      <c r="BX95" s="85" t="s">
        <v>86</v>
      </c>
      <c r="BY95" s="73"/>
      <c r="BZ95" s="73"/>
      <c r="CA95" s="73"/>
      <c r="CB95" s="73"/>
      <c r="CC95" s="73"/>
      <c r="CD95" s="73"/>
      <c r="CE95" s="74"/>
      <c r="CF95" s="72" t="s">
        <v>87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 t="s">
        <v>307</v>
      </c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78">
        <f>12000+44000</f>
        <v>56000</v>
      </c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80"/>
      <c r="DS95" s="78">
        <v>56000</v>
      </c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80"/>
      <c r="EF95" s="78">
        <v>56000</v>
      </c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80"/>
      <c r="ES95" s="81" t="s">
        <v>42</v>
      </c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T95" s="29"/>
    </row>
    <row r="96" spans="1:176" ht="13.5" customHeight="1">
      <c r="A96" s="190" t="s">
        <v>85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9"/>
      <c r="BX96" s="85" t="s">
        <v>86</v>
      </c>
      <c r="BY96" s="73"/>
      <c r="BZ96" s="73"/>
      <c r="CA96" s="73"/>
      <c r="CB96" s="73"/>
      <c r="CC96" s="73"/>
      <c r="CD96" s="73"/>
      <c r="CE96" s="74"/>
      <c r="CF96" s="72" t="s">
        <v>87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 t="s">
        <v>310</v>
      </c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78">
        <f>5000+47500</f>
        <v>52500</v>
      </c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>
        <v>52500</v>
      </c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>
        <v>52500</v>
      </c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81" t="s">
        <v>42</v>
      </c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T96" s="29"/>
    </row>
    <row r="97" spans="1:176" ht="10.5" customHeight="1" thickBot="1">
      <c r="A97" s="83" t="s">
        <v>88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5" t="s">
        <v>89</v>
      </c>
      <c r="BY97" s="73"/>
      <c r="BZ97" s="73"/>
      <c r="CA97" s="73"/>
      <c r="CB97" s="73"/>
      <c r="CC97" s="73"/>
      <c r="CD97" s="73"/>
      <c r="CE97" s="74"/>
      <c r="CF97" s="72" t="s">
        <v>90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4"/>
      <c r="CS97" s="72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4"/>
      <c r="DF97" s="78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80"/>
      <c r="DS97" s="78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80"/>
      <c r="EF97" s="78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80"/>
      <c r="ES97" s="81" t="s">
        <v>42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L97" s="6"/>
      <c r="FT97" s="29"/>
    </row>
    <row r="98" spans="1:176" ht="16.5" customHeight="1">
      <c r="A98" s="83" t="s">
        <v>91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5" t="s">
        <v>92</v>
      </c>
      <c r="BY98" s="73"/>
      <c r="BZ98" s="73"/>
      <c r="CA98" s="73"/>
      <c r="CB98" s="73"/>
      <c r="CC98" s="73"/>
      <c r="CD98" s="73"/>
      <c r="CE98" s="74"/>
      <c r="CF98" s="72" t="s">
        <v>93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4"/>
      <c r="CS98" s="143" t="s">
        <v>195</v>
      </c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2"/>
      <c r="DF98" s="78">
        <f>SUM(DF99:DR111)</f>
        <v>19021771.040000003</v>
      </c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80"/>
      <c r="DS98" s="78">
        <f>SUM(DS99:EE111)</f>
        <v>17919191.22</v>
      </c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80"/>
      <c r="EF98" s="87">
        <f>SUM(EF99:ER111)</f>
        <v>17919191.22</v>
      </c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9"/>
      <c r="ES98" s="81" t="s">
        <v>42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P98" s="6"/>
      <c r="FT98" s="29"/>
    </row>
    <row r="99" spans="1:176" ht="15" customHeight="1">
      <c r="A99" s="193" t="s">
        <v>94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85" t="s">
        <v>95</v>
      </c>
      <c r="BY99" s="73"/>
      <c r="BZ99" s="73"/>
      <c r="CA99" s="73"/>
      <c r="CB99" s="73"/>
      <c r="CC99" s="73"/>
      <c r="CD99" s="73"/>
      <c r="CE99" s="74"/>
      <c r="CF99" s="72" t="s">
        <v>93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4"/>
      <c r="CS99" s="72" t="s">
        <v>305</v>
      </c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4"/>
      <c r="DF99" s="78">
        <v>415486.52</v>
      </c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80"/>
      <c r="DS99" s="78">
        <v>488386.99</v>
      </c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80"/>
      <c r="EF99" s="78">
        <v>488386.99</v>
      </c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80"/>
      <c r="ES99" s="81" t="s">
        <v>42</v>
      </c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L99" s="6"/>
      <c r="FT99" s="28"/>
    </row>
    <row r="100" spans="1:176" ht="11.25" customHeight="1">
      <c r="A100" s="83" t="s">
        <v>198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5" t="s">
        <v>83</v>
      </c>
      <c r="BY100" s="73"/>
      <c r="BZ100" s="73"/>
      <c r="CA100" s="73"/>
      <c r="CB100" s="73"/>
      <c r="CC100" s="73"/>
      <c r="CD100" s="73"/>
      <c r="CE100" s="74"/>
      <c r="CF100" s="72" t="s">
        <v>93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4"/>
      <c r="CS100" s="72" t="s">
        <v>306</v>
      </c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4"/>
      <c r="DF100" s="78">
        <v>111789.47</v>
      </c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80"/>
      <c r="DS100" s="78">
        <v>150989.09</v>
      </c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80"/>
      <c r="EF100" s="78">
        <v>150989.09</v>
      </c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81" t="s">
        <v>42</v>
      </c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M100" s="6"/>
      <c r="FT100" s="29"/>
    </row>
    <row r="101" spans="1:176" ht="11.25" customHeight="1">
      <c r="A101" s="83" t="s">
        <v>198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 t="s">
        <v>83</v>
      </c>
      <c r="BY101" s="73"/>
      <c r="BZ101" s="73"/>
      <c r="CA101" s="73"/>
      <c r="CB101" s="73"/>
      <c r="CC101" s="73"/>
      <c r="CD101" s="73"/>
      <c r="CE101" s="74"/>
      <c r="CF101" s="72" t="s">
        <v>93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4"/>
      <c r="CS101" s="72" t="s">
        <v>303</v>
      </c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4"/>
      <c r="DF101" s="78">
        <v>533149.4</v>
      </c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80"/>
      <c r="DS101" s="78">
        <v>533149.47</v>
      </c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80"/>
      <c r="EF101" s="78">
        <v>533149.47</v>
      </c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80"/>
      <c r="ES101" s="81" t="s">
        <v>42</v>
      </c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T101" s="29"/>
    </row>
    <row r="102" spans="1:176" ht="11.25" customHeight="1">
      <c r="A102" s="83" t="s">
        <v>198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5" t="s">
        <v>83</v>
      </c>
      <c r="BY102" s="73"/>
      <c r="BZ102" s="73"/>
      <c r="CA102" s="73"/>
      <c r="CB102" s="73"/>
      <c r="CC102" s="73"/>
      <c r="CD102" s="73"/>
      <c r="CE102" s="74"/>
      <c r="CF102" s="72" t="s">
        <v>93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4"/>
      <c r="CS102" s="72" t="s">
        <v>307</v>
      </c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4"/>
      <c r="DF102" s="78">
        <v>13636140.31</v>
      </c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80"/>
      <c r="DS102" s="78">
        <v>13636140.15</v>
      </c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80"/>
      <c r="EF102" s="78">
        <v>13636140.15</v>
      </c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80"/>
      <c r="ES102" s="81" t="s">
        <v>42</v>
      </c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T102" s="29"/>
    </row>
    <row r="103" spans="1:247" s="8" customFormat="1" ht="11.25" customHeight="1">
      <c r="A103" s="83" t="s">
        <v>198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5" t="s">
        <v>83</v>
      </c>
      <c r="BY103" s="73"/>
      <c r="BZ103" s="73"/>
      <c r="CA103" s="73"/>
      <c r="CB103" s="73"/>
      <c r="CC103" s="73"/>
      <c r="CD103" s="73"/>
      <c r="CE103" s="74"/>
      <c r="CF103" s="72" t="s">
        <v>93</v>
      </c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4"/>
      <c r="CS103" s="72" t="s">
        <v>304</v>
      </c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4"/>
      <c r="DF103" s="78">
        <v>2372804.43</v>
      </c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80"/>
      <c r="DS103" s="78">
        <v>2372804.06</v>
      </c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80"/>
      <c r="EF103" s="78">
        <v>2372804.06</v>
      </c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80"/>
      <c r="ES103" s="81" t="s">
        <v>42</v>
      </c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14"/>
      <c r="FR103" s="9"/>
      <c r="FS103" s="28"/>
      <c r="FT103" s="29"/>
      <c r="II103" s="54"/>
      <c r="IJ103" s="54"/>
      <c r="IK103" s="54"/>
      <c r="IL103" s="54"/>
      <c r="IM103" s="54"/>
    </row>
    <row r="104" spans="1:176" ht="10.5" customHeight="1">
      <c r="A104" s="83" t="s">
        <v>198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5" t="s">
        <v>83</v>
      </c>
      <c r="BY104" s="73"/>
      <c r="BZ104" s="73"/>
      <c r="CA104" s="73"/>
      <c r="CB104" s="73"/>
      <c r="CC104" s="73"/>
      <c r="CD104" s="73"/>
      <c r="CE104" s="74"/>
      <c r="CF104" s="72" t="s">
        <v>93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4"/>
      <c r="CS104" s="72" t="s">
        <v>308</v>
      </c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4"/>
      <c r="DF104" s="78">
        <f>203893.27</f>
        <v>203893.27</v>
      </c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80"/>
      <c r="DS104" s="78">
        <v>204511.06</v>
      </c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80"/>
      <c r="EF104" s="78">
        <v>204511.06</v>
      </c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80"/>
      <c r="ES104" s="81" t="s">
        <v>42</v>
      </c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T104" s="29"/>
    </row>
    <row r="105" spans="1:176" ht="10.5" customHeight="1">
      <c r="A105" s="83" t="s">
        <v>198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5" t="s">
        <v>83</v>
      </c>
      <c r="BY105" s="73"/>
      <c r="BZ105" s="73"/>
      <c r="CA105" s="73"/>
      <c r="CB105" s="73"/>
      <c r="CC105" s="73"/>
      <c r="CD105" s="73"/>
      <c r="CE105" s="74"/>
      <c r="CF105" s="72" t="s">
        <v>93</v>
      </c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4"/>
      <c r="CS105" s="72" t="s">
        <v>310</v>
      </c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4"/>
      <c r="DF105" s="78">
        <v>511427.03</v>
      </c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80"/>
      <c r="DS105" s="78">
        <v>511427.03</v>
      </c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80"/>
      <c r="EF105" s="78">
        <v>511427.03</v>
      </c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80"/>
      <c r="ES105" s="81" t="s">
        <v>42</v>
      </c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T105" s="29"/>
    </row>
    <row r="106" spans="1:176" ht="10.5" customHeight="1" hidden="1" thickBot="1">
      <c r="A106" s="200" t="s">
        <v>96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2"/>
      <c r="BX106" s="203" t="s">
        <v>97</v>
      </c>
      <c r="BY106" s="204"/>
      <c r="BZ106" s="204"/>
      <c r="CA106" s="204"/>
      <c r="CB106" s="204"/>
      <c r="CC106" s="204"/>
      <c r="CD106" s="204"/>
      <c r="CE106" s="205"/>
      <c r="CF106" s="206" t="s">
        <v>93</v>
      </c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5"/>
      <c r="CS106" s="206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5"/>
      <c r="DF106" s="195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7"/>
      <c r="DS106" s="195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7"/>
      <c r="EF106" s="195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7"/>
      <c r="ES106" s="198" t="s">
        <v>42</v>
      </c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T106" s="29"/>
    </row>
    <row r="107" spans="1:213" ht="10.5" customHeight="1">
      <c r="A107" s="83" t="s">
        <v>198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5" t="s">
        <v>83</v>
      </c>
      <c r="BY107" s="73"/>
      <c r="BZ107" s="73"/>
      <c r="CA107" s="73"/>
      <c r="CB107" s="73"/>
      <c r="CC107" s="73"/>
      <c r="CD107" s="73"/>
      <c r="CE107" s="74"/>
      <c r="CF107" s="72" t="s">
        <v>93</v>
      </c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4"/>
      <c r="CS107" s="72" t="s">
        <v>300</v>
      </c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4"/>
      <c r="DF107" s="78">
        <v>7014.23</v>
      </c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80"/>
      <c r="DS107" s="78">
        <v>7014.19</v>
      </c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80"/>
      <c r="EF107" s="87">
        <v>7014.19</v>
      </c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9"/>
      <c r="ES107" s="81" t="s">
        <v>42</v>
      </c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30"/>
      <c r="FT107" s="30"/>
      <c r="HE107" s="7"/>
    </row>
    <row r="108" spans="1:213" ht="10.5" customHeight="1">
      <c r="A108" s="83" t="s">
        <v>198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5" t="s">
        <v>83</v>
      </c>
      <c r="BY108" s="73"/>
      <c r="BZ108" s="73"/>
      <c r="CA108" s="73"/>
      <c r="CB108" s="73"/>
      <c r="CC108" s="73"/>
      <c r="CD108" s="73"/>
      <c r="CE108" s="74"/>
      <c r="CF108" s="72" t="s">
        <v>93</v>
      </c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4"/>
      <c r="CS108" s="72" t="s">
        <v>312</v>
      </c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4"/>
      <c r="DF108" s="78">
        <v>14769.18</v>
      </c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80"/>
      <c r="DS108" s="78">
        <v>14769.18</v>
      </c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80"/>
      <c r="EF108" s="87">
        <v>14769.18</v>
      </c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9"/>
      <c r="ES108" s="81" t="s">
        <v>42</v>
      </c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46"/>
      <c r="FT108" s="46"/>
      <c r="HE108" s="7"/>
    </row>
    <row r="109" spans="1:213" ht="10.5" customHeight="1">
      <c r="A109" s="83" t="s">
        <v>198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5" t="s">
        <v>83</v>
      </c>
      <c r="BY109" s="73"/>
      <c r="BZ109" s="73"/>
      <c r="CA109" s="73"/>
      <c r="CB109" s="73"/>
      <c r="CC109" s="73"/>
      <c r="CD109" s="73"/>
      <c r="CE109" s="74"/>
      <c r="CF109" s="72" t="s">
        <v>93</v>
      </c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4"/>
      <c r="CS109" s="72" t="s">
        <v>313</v>
      </c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4"/>
      <c r="DF109" s="78">
        <f>35177.6+13191.6</f>
        <v>48369.2</v>
      </c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80"/>
      <c r="DS109" s="78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80"/>
      <c r="EF109" s="78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80"/>
      <c r="ES109" s="81" t="s">
        <v>42</v>
      </c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43"/>
      <c r="FT109" s="43"/>
      <c r="HE109" s="7"/>
    </row>
    <row r="110" spans="1:213" ht="10.5" customHeight="1">
      <c r="A110" s="83" t="s">
        <v>198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5" t="s">
        <v>83</v>
      </c>
      <c r="BY110" s="73"/>
      <c r="BZ110" s="73"/>
      <c r="CA110" s="73"/>
      <c r="CB110" s="73"/>
      <c r="CC110" s="73"/>
      <c r="CD110" s="73"/>
      <c r="CE110" s="74"/>
      <c r="CF110" s="72" t="s">
        <v>93</v>
      </c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4"/>
      <c r="CS110" s="72" t="s">
        <v>316</v>
      </c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4"/>
      <c r="DF110" s="78">
        <v>1166928</v>
      </c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80"/>
      <c r="DS110" s="78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80"/>
      <c r="EF110" s="78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80"/>
      <c r="ES110" s="81" t="s">
        <v>42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47"/>
      <c r="FT110" s="47"/>
      <c r="HE110" s="7"/>
    </row>
    <row r="111" spans="1:213" ht="10.5" customHeight="1">
      <c r="A111" s="83" t="s">
        <v>198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5" t="s">
        <v>83</v>
      </c>
      <c r="BY111" s="73"/>
      <c r="BZ111" s="73"/>
      <c r="CA111" s="73"/>
      <c r="CB111" s="73"/>
      <c r="CC111" s="73"/>
      <c r="CD111" s="73"/>
      <c r="CE111" s="74"/>
      <c r="CF111" s="72" t="s">
        <v>93</v>
      </c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4"/>
      <c r="CS111" s="72" t="s">
        <v>318</v>
      </c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4"/>
      <c r="DF111" s="78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80"/>
      <c r="DS111" s="78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80"/>
      <c r="EF111" s="78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80"/>
      <c r="ES111" s="81" t="s">
        <v>42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44"/>
      <c r="FT111" s="44"/>
      <c r="HE111" s="7"/>
    </row>
    <row r="112" spans="1:176" ht="10.5" customHeight="1">
      <c r="A112" s="190" t="s">
        <v>98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9"/>
      <c r="BX112" s="85" t="s">
        <v>99</v>
      </c>
      <c r="BY112" s="73"/>
      <c r="BZ112" s="73"/>
      <c r="CA112" s="73"/>
      <c r="CB112" s="73"/>
      <c r="CC112" s="73"/>
      <c r="CD112" s="73"/>
      <c r="CE112" s="74"/>
      <c r="CF112" s="72" t="s">
        <v>100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4"/>
      <c r="CS112" s="72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4"/>
      <c r="DF112" s="78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80"/>
      <c r="DS112" s="78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80"/>
      <c r="EF112" s="78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80"/>
      <c r="ES112" s="81" t="s">
        <v>42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T112" s="29"/>
    </row>
    <row r="113" spans="1:176" ht="10.5" customHeight="1">
      <c r="A113" s="83" t="s">
        <v>101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5" t="s">
        <v>102</v>
      </c>
      <c r="BY113" s="73"/>
      <c r="BZ113" s="73"/>
      <c r="CA113" s="73"/>
      <c r="CB113" s="73"/>
      <c r="CC113" s="73"/>
      <c r="CD113" s="73"/>
      <c r="CE113" s="74"/>
      <c r="CF113" s="72" t="s">
        <v>103</v>
      </c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4"/>
      <c r="CS113" s="72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4"/>
      <c r="DF113" s="78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80"/>
      <c r="DS113" s="78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80"/>
      <c r="EF113" s="78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80"/>
      <c r="ES113" s="81" t="s">
        <v>42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T113" s="29"/>
    </row>
    <row r="114" spans="1:213" ht="21" customHeight="1">
      <c r="A114" s="83" t="s">
        <v>104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5" t="s">
        <v>105</v>
      </c>
      <c r="BY114" s="73"/>
      <c r="BZ114" s="73"/>
      <c r="CA114" s="73"/>
      <c r="CB114" s="73"/>
      <c r="CC114" s="73"/>
      <c r="CD114" s="73"/>
      <c r="CE114" s="74"/>
      <c r="CF114" s="72" t="s">
        <v>106</v>
      </c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4"/>
      <c r="CS114" s="72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4"/>
      <c r="DF114" s="78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80"/>
      <c r="DS114" s="78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80"/>
      <c r="EF114" s="78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80"/>
      <c r="ES114" s="81" t="s">
        <v>42</v>
      </c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T114" s="29"/>
      <c r="HE114" s="7"/>
    </row>
    <row r="115" spans="1:176" ht="18.75" customHeight="1">
      <c r="A115" s="193" t="s">
        <v>107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85" t="s">
        <v>108</v>
      </c>
      <c r="BY115" s="73"/>
      <c r="BZ115" s="73"/>
      <c r="CA115" s="73"/>
      <c r="CB115" s="73"/>
      <c r="CC115" s="73"/>
      <c r="CD115" s="73"/>
      <c r="CE115" s="74"/>
      <c r="CF115" s="72" t="s">
        <v>106</v>
      </c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4"/>
      <c r="CS115" s="72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4"/>
      <c r="DF115" s="78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80"/>
      <c r="DS115" s="78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80"/>
      <c r="EF115" s="78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80"/>
      <c r="ES115" s="81" t="s">
        <v>42</v>
      </c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T115" s="29"/>
    </row>
    <row r="116" spans="1:176" ht="10.5" customHeight="1" thickBot="1">
      <c r="A116" s="193" t="s">
        <v>109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85" t="s">
        <v>110</v>
      </c>
      <c r="BY116" s="73"/>
      <c r="BZ116" s="73"/>
      <c r="CA116" s="73"/>
      <c r="CB116" s="73"/>
      <c r="CC116" s="73"/>
      <c r="CD116" s="73"/>
      <c r="CE116" s="74"/>
      <c r="CF116" s="72" t="s">
        <v>106</v>
      </c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4"/>
      <c r="CS116" s="72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4"/>
      <c r="DF116" s="78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80"/>
      <c r="DS116" s="78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80"/>
      <c r="EF116" s="78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80"/>
      <c r="ES116" s="81" t="s">
        <v>42</v>
      </c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T116" s="29"/>
    </row>
    <row r="117" spans="1:213" ht="10.5" customHeight="1" thickBot="1">
      <c r="A117" s="154" t="s">
        <v>111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85" t="s">
        <v>112</v>
      </c>
      <c r="BY117" s="73"/>
      <c r="BZ117" s="73"/>
      <c r="CA117" s="73"/>
      <c r="CB117" s="73"/>
      <c r="CC117" s="73"/>
      <c r="CD117" s="73"/>
      <c r="CE117" s="74"/>
      <c r="CF117" s="72" t="s">
        <v>113</v>
      </c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4"/>
      <c r="CS117" s="143" t="s">
        <v>195</v>
      </c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2"/>
      <c r="DF117" s="78">
        <f>DF118</f>
        <v>360000</v>
      </c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80"/>
      <c r="DS117" s="78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80"/>
      <c r="EF117" s="78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80"/>
      <c r="ES117" s="81" t="s">
        <v>42</v>
      </c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T117" s="29"/>
      <c r="HE117" s="7"/>
    </row>
    <row r="118" spans="1:213" ht="18.75" customHeight="1">
      <c r="A118" s="83" t="s">
        <v>114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5" t="s">
        <v>115</v>
      </c>
      <c r="BY118" s="73"/>
      <c r="BZ118" s="73"/>
      <c r="CA118" s="73"/>
      <c r="CB118" s="73"/>
      <c r="CC118" s="73"/>
      <c r="CD118" s="73"/>
      <c r="CE118" s="74"/>
      <c r="CF118" s="72" t="s">
        <v>116</v>
      </c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4"/>
      <c r="CS118" s="143" t="s">
        <v>195</v>
      </c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2"/>
      <c r="DF118" s="78">
        <f>DF119</f>
        <v>360000</v>
      </c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80"/>
      <c r="DS118" s="78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80"/>
      <c r="EF118" s="78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80"/>
      <c r="ES118" s="81" t="s">
        <v>42</v>
      </c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T118" s="29"/>
      <c r="HE118" s="7"/>
    </row>
    <row r="119" spans="1:176" ht="28.5" customHeight="1">
      <c r="A119" s="193" t="s">
        <v>117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85" t="s">
        <v>118</v>
      </c>
      <c r="BY119" s="73"/>
      <c r="BZ119" s="73"/>
      <c r="CA119" s="73"/>
      <c r="CB119" s="73"/>
      <c r="CC119" s="73"/>
      <c r="CD119" s="73"/>
      <c r="CE119" s="74"/>
      <c r="CF119" s="72" t="s">
        <v>299</v>
      </c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4"/>
      <c r="CS119" s="72" t="s">
        <v>315</v>
      </c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4"/>
      <c r="DF119" s="78">
        <v>360000</v>
      </c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80"/>
      <c r="DS119" s="78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80"/>
      <c r="EF119" s="78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80"/>
      <c r="ES119" s="81" t="s">
        <v>42</v>
      </c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T119" s="29"/>
    </row>
    <row r="120" spans="1:176" ht="1.5" customHeight="1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85"/>
      <c r="BY120" s="73"/>
      <c r="BZ120" s="73"/>
      <c r="CA120" s="73"/>
      <c r="CB120" s="73"/>
      <c r="CC120" s="73"/>
      <c r="CD120" s="73"/>
      <c r="CE120" s="74"/>
      <c r="CF120" s="72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4"/>
      <c r="CS120" s="72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4"/>
      <c r="DF120" s="78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80"/>
      <c r="DS120" s="78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80"/>
      <c r="EF120" s="78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80"/>
      <c r="ES120" s="81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T120" s="29"/>
    </row>
    <row r="121" spans="1:176" ht="21.75" customHeight="1">
      <c r="A121" s="83" t="s">
        <v>119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5" t="s">
        <v>120</v>
      </c>
      <c r="BY121" s="73"/>
      <c r="BZ121" s="73"/>
      <c r="CA121" s="73"/>
      <c r="CB121" s="73"/>
      <c r="CC121" s="73"/>
      <c r="CD121" s="73"/>
      <c r="CE121" s="74"/>
      <c r="CF121" s="72" t="s">
        <v>121</v>
      </c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4"/>
      <c r="CS121" s="72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4"/>
      <c r="DF121" s="78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80"/>
      <c r="DS121" s="78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80"/>
      <c r="EF121" s="78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80"/>
      <c r="ES121" s="81" t="s">
        <v>42</v>
      </c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T121" s="29"/>
    </row>
    <row r="122" spans="1:176" ht="33.75" customHeight="1">
      <c r="A122" s="83" t="s">
        <v>122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5" t="s">
        <v>123</v>
      </c>
      <c r="BY122" s="73"/>
      <c r="BZ122" s="73"/>
      <c r="CA122" s="73"/>
      <c r="CB122" s="73"/>
      <c r="CC122" s="73"/>
      <c r="CD122" s="73"/>
      <c r="CE122" s="74"/>
      <c r="CF122" s="72" t="s">
        <v>124</v>
      </c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4"/>
      <c r="CS122" s="72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4"/>
      <c r="DF122" s="78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80"/>
      <c r="DS122" s="78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80"/>
      <c r="EF122" s="78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80"/>
      <c r="ES122" s="81" t="s">
        <v>42</v>
      </c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T122" s="29"/>
    </row>
    <row r="123" spans="1:176" ht="10.5" customHeight="1" thickBot="1">
      <c r="A123" s="83" t="s">
        <v>125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5" t="s">
        <v>126</v>
      </c>
      <c r="BY123" s="73"/>
      <c r="BZ123" s="73"/>
      <c r="CA123" s="73"/>
      <c r="CB123" s="73"/>
      <c r="CC123" s="73"/>
      <c r="CD123" s="73"/>
      <c r="CE123" s="74"/>
      <c r="CF123" s="72" t="s">
        <v>127</v>
      </c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4"/>
      <c r="CS123" s="72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4"/>
      <c r="DF123" s="78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80"/>
      <c r="DS123" s="78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80"/>
      <c r="EF123" s="78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80"/>
      <c r="ES123" s="81" t="s">
        <v>42</v>
      </c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T123" s="29"/>
    </row>
    <row r="124" spans="1:176" ht="10.5" customHeight="1">
      <c r="A124" s="154" t="s">
        <v>128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85" t="s">
        <v>129</v>
      </c>
      <c r="BY124" s="73"/>
      <c r="BZ124" s="73"/>
      <c r="CA124" s="73"/>
      <c r="CB124" s="73"/>
      <c r="CC124" s="73"/>
      <c r="CD124" s="73"/>
      <c r="CE124" s="74"/>
      <c r="CF124" s="72" t="s">
        <v>130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4"/>
      <c r="CS124" s="143" t="s">
        <v>195</v>
      </c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2"/>
      <c r="DF124" s="78">
        <f>DF126+DF127</f>
        <v>46600</v>
      </c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80"/>
      <c r="DS124" s="78">
        <f>DS126+DS127</f>
        <v>46600</v>
      </c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80"/>
      <c r="EF124" s="78">
        <f>EF126+EF127</f>
        <v>46600</v>
      </c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80"/>
      <c r="ES124" s="81" t="s">
        <v>42</v>
      </c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T124" s="29"/>
    </row>
    <row r="125" spans="1:176" ht="18" customHeight="1">
      <c r="A125" s="83" t="s">
        <v>131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5" t="s">
        <v>132</v>
      </c>
      <c r="BY125" s="73"/>
      <c r="BZ125" s="73"/>
      <c r="CA125" s="73"/>
      <c r="CB125" s="73"/>
      <c r="CC125" s="73"/>
      <c r="CD125" s="73"/>
      <c r="CE125" s="74"/>
      <c r="CF125" s="72" t="s">
        <v>133</v>
      </c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4"/>
      <c r="CS125" s="72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4"/>
      <c r="DF125" s="78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80"/>
      <c r="DS125" s="78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80"/>
      <c r="EF125" s="78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80"/>
      <c r="ES125" s="81" t="s">
        <v>42</v>
      </c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T125" s="29"/>
    </row>
    <row r="126" spans="1:247" s="8" customFormat="1" ht="21.75" customHeight="1">
      <c r="A126" s="83" t="s">
        <v>134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5" t="s">
        <v>135</v>
      </c>
      <c r="BY126" s="73"/>
      <c r="BZ126" s="73"/>
      <c r="CA126" s="73"/>
      <c r="CB126" s="73"/>
      <c r="CC126" s="73"/>
      <c r="CD126" s="73"/>
      <c r="CE126" s="74"/>
      <c r="CF126" s="72" t="s">
        <v>136</v>
      </c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4"/>
      <c r="CS126" s="72" t="s">
        <v>304</v>
      </c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4"/>
      <c r="DF126" s="78">
        <v>22600</v>
      </c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80"/>
      <c r="DS126" s="78">
        <v>22600</v>
      </c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80"/>
      <c r="EF126" s="78">
        <v>22600</v>
      </c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80"/>
      <c r="ES126" s="81" t="s">
        <v>42</v>
      </c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14"/>
      <c r="FS126" s="27"/>
      <c r="FT126" s="29"/>
      <c r="II126" s="54"/>
      <c r="IJ126" s="54"/>
      <c r="IK126" s="54"/>
      <c r="IL126" s="54"/>
      <c r="IM126" s="54"/>
    </row>
    <row r="127" spans="1:247" s="8" customFormat="1" ht="10.5" customHeight="1">
      <c r="A127" s="83" t="s">
        <v>137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5" t="s">
        <v>138</v>
      </c>
      <c r="BY127" s="73"/>
      <c r="BZ127" s="73"/>
      <c r="CA127" s="73"/>
      <c r="CB127" s="73"/>
      <c r="CC127" s="73"/>
      <c r="CD127" s="73"/>
      <c r="CE127" s="74"/>
      <c r="CF127" s="72" t="s">
        <v>139</v>
      </c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4"/>
      <c r="CS127" s="72" t="s">
        <v>304</v>
      </c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4"/>
      <c r="DF127" s="78">
        <v>24000</v>
      </c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80"/>
      <c r="DS127" s="78">
        <v>24000</v>
      </c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80"/>
      <c r="EF127" s="78">
        <v>24000</v>
      </c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80"/>
      <c r="ES127" s="81" t="s">
        <v>42</v>
      </c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14"/>
      <c r="FS127" s="27"/>
      <c r="FT127" s="29"/>
      <c r="II127" s="54"/>
      <c r="IJ127" s="54"/>
      <c r="IK127" s="54"/>
      <c r="IL127" s="54"/>
      <c r="IM127" s="54"/>
    </row>
    <row r="128" spans="1:247" s="8" customFormat="1" ht="21.75" customHeight="1">
      <c r="A128" s="83" t="s">
        <v>134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5" t="s">
        <v>135</v>
      </c>
      <c r="BY128" s="73"/>
      <c r="BZ128" s="73"/>
      <c r="CA128" s="73"/>
      <c r="CB128" s="73"/>
      <c r="CC128" s="73"/>
      <c r="CD128" s="73"/>
      <c r="CE128" s="74"/>
      <c r="CF128" s="72" t="s">
        <v>136</v>
      </c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4"/>
      <c r="CS128" s="72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/>
      <c r="DF128" s="78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80"/>
      <c r="DS128" s="78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80"/>
      <c r="EF128" s="78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80"/>
      <c r="ES128" s="81" t="s">
        <v>42</v>
      </c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14"/>
      <c r="FS128" s="27"/>
      <c r="FT128" s="29"/>
      <c r="II128" s="54"/>
      <c r="IJ128" s="54"/>
      <c r="IK128" s="54"/>
      <c r="IL128" s="54"/>
      <c r="IM128" s="54"/>
    </row>
    <row r="129" spans="1:247" s="8" customFormat="1" ht="10.5" customHeight="1">
      <c r="A129" s="83" t="s">
        <v>137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5" t="s">
        <v>138</v>
      </c>
      <c r="BY129" s="73"/>
      <c r="BZ129" s="73"/>
      <c r="CA129" s="73"/>
      <c r="CB129" s="73"/>
      <c r="CC129" s="73"/>
      <c r="CD129" s="73"/>
      <c r="CE129" s="74"/>
      <c r="CF129" s="72" t="s">
        <v>139</v>
      </c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4"/>
      <c r="CS129" s="72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4"/>
      <c r="DF129" s="78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80"/>
      <c r="DS129" s="78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80"/>
      <c r="EF129" s="78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80"/>
      <c r="ES129" s="81" t="s">
        <v>42</v>
      </c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14"/>
      <c r="FS129" s="27"/>
      <c r="FT129" s="29"/>
      <c r="II129" s="54"/>
      <c r="IJ129" s="54"/>
      <c r="IK129" s="54"/>
      <c r="IL129" s="54"/>
      <c r="IM129" s="54"/>
    </row>
    <row r="130" spans="1:176" ht="10.5" customHeight="1">
      <c r="A130" s="154" t="s">
        <v>140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85" t="s">
        <v>141</v>
      </c>
      <c r="BY130" s="73"/>
      <c r="BZ130" s="73"/>
      <c r="CA130" s="73"/>
      <c r="CB130" s="73"/>
      <c r="CC130" s="73"/>
      <c r="CD130" s="73"/>
      <c r="CE130" s="74"/>
      <c r="CF130" s="72" t="s">
        <v>42</v>
      </c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4"/>
      <c r="CS130" s="72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4"/>
      <c r="DF130" s="78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80"/>
      <c r="DS130" s="78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80"/>
      <c r="EF130" s="78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81" t="s">
        <v>42</v>
      </c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T130" s="29"/>
    </row>
    <row r="131" spans="1:160" ht="19.5" customHeight="1">
      <c r="A131" s="83" t="s">
        <v>142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 t="s">
        <v>143</v>
      </c>
      <c r="BY131" s="73"/>
      <c r="BZ131" s="73"/>
      <c r="CA131" s="73"/>
      <c r="CB131" s="73"/>
      <c r="CC131" s="73"/>
      <c r="CD131" s="73"/>
      <c r="CE131" s="74"/>
      <c r="CF131" s="72" t="s">
        <v>144</v>
      </c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4"/>
      <c r="CS131" s="72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4"/>
      <c r="DF131" s="78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80"/>
      <c r="DS131" s="78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80"/>
      <c r="EF131" s="78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80"/>
      <c r="ES131" s="81" t="s">
        <v>42</v>
      </c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</row>
    <row r="132" spans="1:160" ht="10.5" customHeight="1">
      <c r="A132" s="83" t="s">
        <v>145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5" t="s">
        <v>146</v>
      </c>
      <c r="BY132" s="73"/>
      <c r="BZ132" s="73"/>
      <c r="CA132" s="73"/>
      <c r="CB132" s="73"/>
      <c r="CC132" s="73"/>
      <c r="CD132" s="73"/>
      <c r="CE132" s="74"/>
      <c r="CF132" s="72" t="s">
        <v>147</v>
      </c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4"/>
      <c r="CS132" s="72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  <c r="DF132" s="78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80"/>
      <c r="DS132" s="78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80"/>
      <c r="EF132" s="78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80"/>
      <c r="ES132" s="81" t="s">
        <v>42</v>
      </c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</row>
    <row r="133" spans="1:213" ht="21.75" customHeight="1">
      <c r="A133" s="83" t="s">
        <v>148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5" t="s">
        <v>149</v>
      </c>
      <c r="BY133" s="73"/>
      <c r="BZ133" s="73"/>
      <c r="CA133" s="73"/>
      <c r="CB133" s="73"/>
      <c r="CC133" s="73"/>
      <c r="CD133" s="73"/>
      <c r="CE133" s="74"/>
      <c r="CF133" s="72" t="s">
        <v>150</v>
      </c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4"/>
      <c r="CS133" s="72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4"/>
      <c r="DF133" s="78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80"/>
      <c r="DS133" s="78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80"/>
      <c r="EF133" s="78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80"/>
      <c r="ES133" s="81" t="s">
        <v>42</v>
      </c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HE133" s="7"/>
    </row>
    <row r="134" spans="1:160" ht="10.5" customHeight="1">
      <c r="A134" s="154" t="s">
        <v>151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85" t="s">
        <v>152</v>
      </c>
      <c r="BY134" s="73"/>
      <c r="BZ134" s="73"/>
      <c r="CA134" s="73"/>
      <c r="CB134" s="73"/>
      <c r="CC134" s="73"/>
      <c r="CD134" s="73"/>
      <c r="CE134" s="74"/>
      <c r="CF134" s="72" t="s">
        <v>42</v>
      </c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4"/>
      <c r="CS134" s="72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4"/>
      <c r="DF134" s="78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80"/>
      <c r="DS134" s="78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80"/>
      <c r="EF134" s="78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80"/>
      <c r="ES134" s="81" t="s">
        <v>42</v>
      </c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</row>
    <row r="135" spans="1:160" ht="21.75" customHeight="1" thickBot="1">
      <c r="A135" s="83" t="s">
        <v>153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5" t="s">
        <v>154</v>
      </c>
      <c r="BY135" s="73"/>
      <c r="BZ135" s="73"/>
      <c r="CA135" s="73"/>
      <c r="CB135" s="73"/>
      <c r="CC135" s="73"/>
      <c r="CD135" s="73"/>
      <c r="CE135" s="74"/>
      <c r="CF135" s="72" t="s">
        <v>155</v>
      </c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4"/>
      <c r="CS135" s="72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  <c r="DF135" s="78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80"/>
      <c r="DS135" s="78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80"/>
      <c r="EF135" s="78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80"/>
      <c r="ES135" s="81" t="s">
        <v>42</v>
      </c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</row>
    <row r="136" spans="1:188" ht="12.75" customHeight="1">
      <c r="A136" s="154" t="s">
        <v>156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85" t="s">
        <v>157</v>
      </c>
      <c r="BY136" s="73"/>
      <c r="BZ136" s="73"/>
      <c r="CA136" s="73"/>
      <c r="CB136" s="73"/>
      <c r="CC136" s="73"/>
      <c r="CD136" s="73"/>
      <c r="CE136" s="74"/>
      <c r="CF136" s="72" t="s">
        <v>42</v>
      </c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4"/>
      <c r="CS136" s="143" t="s">
        <v>195</v>
      </c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2"/>
      <c r="DF136" s="78">
        <f>DF140+DF173+DF174</f>
        <v>61586131.00999999</v>
      </c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80"/>
      <c r="DS136" s="78">
        <f>DS140+DS173+DS174</f>
        <v>31913091.949999996</v>
      </c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80"/>
      <c r="EF136" s="78">
        <f>EF140+EF173+EF174</f>
        <v>32809033.949999996</v>
      </c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80"/>
      <c r="ES136" s="81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GF136" s="7"/>
    </row>
    <row r="137" spans="1:160" ht="12" customHeight="1">
      <c r="A137" s="83" t="s">
        <v>158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5" t="s">
        <v>159</v>
      </c>
      <c r="BY137" s="73"/>
      <c r="BZ137" s="73"/>
      <c r="CA137" s="73"/>
      <c r="CB137" s="73"/>
      <c r="CC137" s="73"/>
      <c r="CD137" s="73"/>
      <c r="CE137" s="74"/>
      <c r="CF137" s="72" t="s">
        <v>160</v>
      </c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4"/>
      <c r="CS137" s="72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4"/>
      <c r="DF137" s="78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80"/>
      <c r="DS137" s="78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80"/>
      <c r="EF137" s="78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80"/>
      <c r="ES137" s="81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</row>
    <row r="138" spans="1:160" ht="10.5" customHeight="1" thickBot="1">
      <c r="A138" s="83" t="s">
        <v>161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157" t="s">
        <v>162</v>
      </c>
      <c r="BY138" s="158"/>
      <c r="BZ138" s="158"/>
      <c r="CA138" s="158"/>
      <c r="CB138" s="158"/>
      <c r="CC138" s="158"/>
      <c r="CD138" s="158"/>
      <c r="CE138" s="159"/>
      <c r="CF138" s="163" t="s">
        <v>163</v>
      </c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9"/>
      <c r="CS138" s="163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9"/>
      <c r="DF138" s="165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7"/>
      <c r="DS138" s="165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7"/>
      <c r="EF138" s="165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7"/>
      <c r="ES138" s="171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</row>
    <row r="139" spans="1:175" ht="21.75" customHeight="1" thickBot="1">
      <c r="A139" s="83" t="s">
        <v>164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140" t="s">
        <v>165</v>
      </c>
      <c r="BY139" s="141"/>
      <c r="BZ139" s="141"/>
      <c r="CA139" s="141"/>
      <c r="CB139" s="141"/>
      <c r="CC139" s="141"/>
      <c r="CD139" s="141"/>
      <c r="CE139" s="142"/>
      <c r="CF139" s="143" t="s">
        <v>166</v>
      </c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2"/>
      <c r="CS139" s="143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2"/>
      <c r="DF139" s="180"/>
      <c r="DG139" s="181"/>
      <c r="DH139" s="181"/>
      <c r="DI139" s="181"/>
      <c r="DJ139" s="181"/>
      <c r="DK139" s="181"/>
      <c r="DL139" s="181"/>
      <c r="DM139" s="181"/>
      <c r="DN139" s="181"/>
      <c r="DO139" s="181"/>
      <c r="DP139" s="181"/>
      <c r="DQ139" s="181"/>
      <c r="DR139" s="182"/>
      <c r="DS139" s="180"/>
      <c r="DT139" s="181"/>
      <c r="DU139" s="181"/>
      <c r="DV139" s="181"/>
      <c r="DW139" s="181"/>
      <c r="DX139" s="181"/>
      <c r="DY139" s="181"/>
      <c r="DZ139" s="181"/>
      <c r="EA139" s="181"/>
      <c r="EB139" s="181"/>
      <c r="EC139" s="181"/>
      <c r="ED139" s="181"/>
      <c r="EE139" s="182"/>
      <c r="EF139" s="180"/>
      <c r="EG139" s="181"/>
      <c r="EH139" s="181"/>
      <c r="EI139" s="181"/>
      <c r="EJ139" s="181"/>
      <c r="EK139" s="181"/>
      <c r="EL139" s="181"/>
      <c r="EM139" s="181"/>
      <c r="EN139" s="181"/>
      <c r="EO139" s="181"/>
      <c r="EP139" s="181"/>
      <c r="EQ139" s="181"/>
      <c r="ER139" s="182"/>
      <c r="ES139" s="147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S139" s="7"/>
    </row>
    <row r="140" spans="1:160" ht="11.25" customHeight="1">
      <c r="A140" s="190" t="s">
        <v>167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9"/>
      <c r="BX140" s="186" t="s">
        <v>168</v>
      </c>
      <c r="BY140" s="70"/>
      <c r="BZ140" s="70"/>
      <c r="CA140" s="70"/>
      <c r="CB140" s="70"/>
      <c r="CC140" s="70"/>
      <c r="CD140" s="70"/>
      <c r="CE140" s="71"/>
      <c r="CF140" s="69" t="s">
        <v>169</v>
      </c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1"/>
      <c r="CS140" s="143" t="s">
        <v>195</v>
      </c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2"/>
      <c r="DF140" s="75">
        <f>SUM(DF142:DR172)</f>
        <v>55572744.61999999</v>
      </c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7"/>
      <c r="DS140" s="75">
        <f>SUM(DS142:EE172)</f>
        <v>25069005.569999997</v>
      </c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7"/>
      <c r="EF140" s="75">
        <f>SUM(EF142:ER172)</f>
        <v>25877647.569999997</v>
      </c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7"/>
      <c r="ES140" s="7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</row>
    <row r="141" spans="1:160" ht="11.25" customHeight="1">
      <c r="A141" s="66" t="s">
        <v>170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7" t="s">
        <v>168</v>
      </c>
      <c r="BY141" s="68"/>
      <c r="BZ141" s="68"/>
      <c r="CA141" s="68"/>
      <c r="CB141" s="68"/>
      <c r="CC141" s="68"/>
      <c r="CD141" s="68"/>
      <c r="CE141" s="68"/>
      <c r="CF141" s="69" t="s">
        <v>169</v>
      </c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1"/>
      <c r="CS141" s="69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1"/>
      <c r="DF141" s="75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7"/>
      <c r="DS141" s="75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7"/>
      <c r="EF141" s="75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7"/>
      <c r="ES141" s="7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</row>
    <row r="142" spans="1:160" ht="11.25" customHeight="1">
      <c r="A142" s="66" t="s">
        <v>197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7" t="s">
        <v>168</v>
      </c>
      <c r="BY142" s="68"/>
      <c r="BZ142" s="68"/>
      <c r="CA142" s="68"/>
      <c r="CB142" s="68"/>
      <c r="CC142" s="68"/>
      <c r="CD142" s="68"/>
      <c r="CE142" s="68"/>
      <c r="CF142" s="69" t="s">
        <v>169</v>
      </c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1"/>
      <c r="CS142" s="72" t="s">
        <v>305</v>
      </c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4"/>
      <c r="DF142" s="75">
        <v>10205.21</v>
      </c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7"/>
      <c r="DS142" s="75">
        <v>16619.34</v>
      </c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7"/>
      <c r="EF142" s="75">
        <v>17212.34</v>
      </c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7"/>
      <c r="ES142" s="7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</row>
    <row r="143" spans="1:160" ht="11.25" customHeight="1">
      <c r="A143" s="66" t="s">
        <v>197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7" t="s">
        <v>168</v>
      </c>
      <c r="BY143" s="68"/>
      <c r="BZ143" s="68"/>
      <c r="CA143" s="68"/>
      <c r="CB143" s="68"/>
      <c r="CC143" s="68"/>
      <c r="CD143" s="68"/>
      <c r="CE143" s="68"/>
      <c r="CF143" s="69" t="s">
        <v>169</v>
      </c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1"/>
      <c r="CS143" s="72" t="s">
        <v>306</v>
      </c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4"/>
      <c r="DF143" s="75">
        <f>107080+86500+26000+94583.02+104871.99+99759.89</f>
        <v>518794.9</v>
      </c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7"/>
      <c r="DS143" s="75">
        <f>83380+86500+26000+94583.32</f>
        <v>290463.32</v>
      </c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7"/>
      <c r="EF143" s="75">
        <f>23700+83380+86500+26000+94583.32</f>
        <v>314163.32</v>
      </c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7"/>
      <c r="ES143" s="64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</row>
    <row r="144" spans="1:175" ht="11.25" customHeight="1">
      <c r="A144" s="66" t="s">
        <v>197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7" t="s">
        <v>168</v>
      </c>
      <c r="BY144" s="68"/>
      <c r="BZ144" s="68"/>
      <c r="CA144" s="68"/>
      <c r="CB144" s="68"/>
      <c r="CC144" s="68"/>
      <c r="CD144" s="68"/>
      <c r="CE144" s="68"/>
      <c r="CF144" s="69" t="s">
        <v>169</v>
      </c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1"/>
      <c r="CS144" s="72" t="s">
        <v>303</v>
      </c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4"/>
      <c r="DF144" s="75">
        <f>23700+39300+66142+3942.24+241164</f>
        <v>374248.24</v>
      </c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7"/>
      <c r="DS144" s="75">
        <f>23700+261376+66142+3943.82+241164</f>
        <v>596325.8200000001</v>
      </c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7"/>
      <c r="EF144" s="75">
        <f>23700+303884+66142+3943.82+241164</f>
        <v>638833.8200000001</v>
      </c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7"/>
      <c r="ES144" s="7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J144" s="6"/>
      <c r="FS144" s="27"/>
    </row>
    <row r="145" spans="1:176" ht="11.25" customHeight="1">
      <c r="A145" s="66" t="s">
        <v>197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7" t="s">
        <v>168</v>
      </c>
      <c r="BY145" s="68"/>
      <c r="BZ145" s="68"/>
      <c r="CA145" s="68"/>
      <c r="CB145" s="68"/>
      <c r="CC145" s="68"/>
      <c r="CD145" s="68"/>
      <c r="CE145" s="68"/>
      <c r="CF145" s="69" t="s">
        <v>169</v>
      </c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1"/>
      <c r="CS145" s="72" t="s">
        <v>307</v>
      </c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4"/>
      <c r="DF145" s="75">
        <f>175980+390558+25200+512540.17+35000</f>
        <v>1139278.17</v>
      </c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7"/>
      <c r="DS145" s="75">
        <f>175980+390558+25200+512540.22+35000</f>
        <v>1139278.22</v>
      </c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7"/>
      <c r="EF145" s="75">
        <f>175980+390558+25200+512540.22+95000</f>
        <v>1199278.22</v>
      </c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7"/>
      <c r="ES145" s="7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P145" s="6"/>
      <c r="FS145" s="27"/>
      <c r="FT145" s="28"/>
    </row>
    <row r="146" spans="1:185" ht="11.25" customHeight="1">
      <c r="A146" s="66" t="s">
        <v>197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7" t="s">
        <v>168</v>
      </c>
      <c r="BY146" s="68"/>
      <c r="BZ146" s="68"/>
      <c r="CA146" s="68"/>
      <c r="CB146" s="68"/>
      <c r="CC146" s="68"/>
      <c r="CD146" s="68"/>
      <c r="CE146" s="68"/>
      <c r="CF146" s="69" t="s">
        <v>169</v>
      </c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1"/>
      <c r="CS146" s="72" t="s">
        <v>319</v>
      </c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4"/>
      <c r="DF146" s="75">
        <v>69613.28</v>
      </c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7"/>
      <c r="DS146" s="75">
        <v>69613.28</v>
      </c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7"/>
      <c r="EF146" s="61">
        <v>69613.28</v>
      </c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3"/>
      <c r="ES146" s="7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S146" s="27"/>
      <c r="FT146" s="29"/>
      <c r="GC146" s="7"/>
    </row>
    <row r="147" spans="1:247" s="8" customFormat="1" ht="11.25" customHeight="1">
      <c r="A147" s="66" t="s">
        <v>197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7" t="s">
        <v>168</v>
      </c>
      <c r="BY147" s="68"/>
      <c r="BZ147" s="68"/>
      <c r="CA147" s="68"/>
      <c r="CB147" s="68"/>
      <c r="CC147" s="68"/>
      <c r="CD147" s="68"/>
      <c r="CE147" s="68"/>
      <c r="CF147" s="69" t="s">
        <v>169</v>
      </c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1"/>
      <c r="CS147" s="72" t="s">
        <v>320</v>
      </c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4"/>
      <c r="DF147" s="75">
        <v>665728.45</v>
      </c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7"/>
      <c r="DS147" s="75">
        <v>665728.46</v>
      </c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7"/>
      <c r="EF147" s="61">
        <v>665728.46</v>
      </c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3"/>
      <c r="ES147" s="7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14"/>
      <c r="FJ147" s="9"/>
      <c r="FS147" s="27"/>
      <c r="FT147" s="29"/>
      <c r="GC147" s="31"/>
      <c r="HT147" s="41"/>
      <c r="HU147" s="41"/>
      <c r="HV147" s="41"/>
      <c r="HW147" s="41"/>
      <c r="HX147" s="41"/>
      <c r="II147" s="54"/>
      <c r="IJ147" s="54"/>
      <c r="IK147" s="54"/>
      <c r="IL147" s="54"/>
      <c r="IM147" s="54"/>
    </row>
    <row r="148" spans="1:247" s="8" customFormat="1" ht="11.25" customHeight="1">
      <c r="A148" s="66" t="s">
        <v>197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7" t="s">
        <v>168</v>
      </c>
      <c r="BY148" s="68"/>
      <c r="BZ148" s="68"/>
      <c r="CA148" s="68"/>
      <c r="CB148" s="68"/>
      <c r="CC148" s="68"/>
      <c r="CD148" s="68"/>
      <c r="CE148" s="68"/>
      <c r="CF148" s="69" t="s">
        <v>169</v>
      </c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1"/>
      <c r="CS148" s="72" t="s">
        <v>304</v>
      </c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4"/>
      <c r="DF148" s="75">
        <f>2143556+23600+3492372.34+29200+1895136.14+266900+753858.94+125000+4095503.98</f>
        <v>12825127.4</v>
      </c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7"/>
      <c r="DS148" s="75">
        <f>2256056+23600+3492372.34+29200+1915336.1+266900+753860.59+12500</f>
        <v>8749825.03</v>
      </c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7"/>
      <c r="EF148" s="61">
        <f>2693556+23600+3492372.34+29200+1915336.1+266900+753860.59+125000</f>
        <v>9299825.03</v>
      </c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3"/>
      <c r="ES148" s="7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14"/>
      <c r="FS148" s="27"/>
      <c r="FT148" s="29"/>
      <c r="HT148" s="41"/>
      <c r="HU148" s="41"/>
      <c r="HV148" s="41"/>
      <c r="HW148" s="41"/>
      <c r="HX148" s="41"/>
      <c r="II148" s="54"/>
      <c r="IJ148" s="54"/>
      <c r="IK148" s="54"/>
      <c r="IL148" s="54"/>
      <c r="IM148" s="54"/>
    </row>
    <row r="149" spans="1:232" ht="11.25" customHeight="1">
      <c r="A149" s="66" t="s">
        <v>197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7" t="s">
        <v>168</v>
      </c>
      <c r="BY149" s="68"/>
      <c r="BZ149" s="68"/>
      <c r="CA149" s="68"/>
      <c r="CB149" s="68"/>
      <c r="CC149" s="68"/>
      <c r="CD149" s="68"/>
      <c r="CE149" s="68"/>
      <c r="CF149" s="69" t="s">
        <v>169</v>
      </c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1"/>
      <c r="CS149" s="72" t="s">
        <v>309</v>
      </c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4"/>
      <c r="DF149" s="75">
        <v>4597361</v>
      </c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7"/>
      <c r="DS149" s="75">
        <v>4576533</v>
      </c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7"/>
      <c r="EF149" s="61">
        <v>4576533</v>
      </c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3"/>
      <c r="ES149" s="64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T149" s="29"/>
      <c r="GQ149" s="7"/>
      <c r="HE149" s="7">
        <f>DS146+DS147+DS149+DS162</f>
        <v>9918674.74</v>
      </c>
      <c r="HX149" s="7"/>
    </row>
    <row r="150" spans="1:213" ht="11.25" customHeight="1">
      <c r="A150" s="207" t="s">
        <v>197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208"/>
      <c r="BX150" s="72" t="s">
        <v>168</v>
      </c>
      <c r="BY150" s="73"/>
      <c r="BZ150" s="73"/>
      <c r="CA150" s="73"/>
      <c r="CB150" s="73"/>
      <c r="CC150" s="73"/>
      <c r="CD150" s="73"/>
      <c r="CE150" s="74"/>
      <c r="CF150" s="72" t="s">
        <v>169</v>
      </c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4"/>
      <c r="CS150" s="72" t="s">
        <v>310</v>
      </c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4"/>
      <c r="DF150" s="78">
        <f>30000+204786+57500+121650+19329.97</f>
        <v>433265.97</v>
      </c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80"/>
      <c r="DS150" s="78">
        <f>30000+204786+57500+121650+19329.97</f>
        <v>433265.97</v>
      </c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80"/>
      <c r="EF150" s="87">
        <f>30000+204786+57500+121650+19329.97</f>
        <v>433265.97</v>
      </c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9"/>
      <c r="ES150" s="78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M150" s="6"/>
      <c r="FP150" s="6"/>
      <c r="FT150" s="29"/>
      <c r="HE150" s="7">
        <f>EF146+EF147+EF149+EF162</f>
        <v>9918674.74</v>
      </c>
    </row>
    <row r="151" spans="1:232" ht="11.25" customHeight="1">
      <c r="A151" s="66" t="s">
        <v>197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7" t="s">
        <v>168</v>
      </c>
      <c r="BY151" s="68"/>
      <c r="BZ151" s="68"/>
      <c r="CA151" s="68"/>
      <c r="CB151" s="68"/>
      <c r="CC151" s="68"/>
      <c r="CD151" s="68"/>
      <c r="CE151" s="68"/>
      <c r="CF151" s="69" t="s">
        <v>169</v>
      </c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1"/>
      <c r="CS151" s="72" t="s">
        <v>321</v>
      </c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4"/>
      <c r="DF151" s="75">
        <v>36000</v>
      </c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7"/>
      <c r="DS151" s="75">
        <v>36000</v>
      </c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7"/>
      <c r="EF151" s="61">
        <v>50000</v>
      </c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3"/>
      <c r="ES151" s="64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J151" s="6"/>
      <c r="FT151" s="29"/>
      <c r="HX151" s="7"/>
    </row>
    <row r="152" spans="1:185" ht="11.25" customHeight="1">
      <c r="A152" s="66" t="s">
        <v>197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7" t="s">
        <v>168</v>
      </c>
      <c r="BY152" s="68"/>
      <c r="BZ152" s="68"/>
      <c r="CA152" s="68"/>
      <c r="CB152" s="68"/>
      <c r="CC152" s="68"/>
      <c r="CD152" s="68"/>
      <c r="CE152" s="68"/>
      <c r="CF152" s="69" t="s">
        <v>169</v>
      </c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1"/>
      <c r="CS152" s="72" t="s">
        <v>322</v>
      </c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4"/>
      <c r="DF152" s="75">
        <v>1789800.08</v>
      </c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7"/>
      <c r="DS152" s="75">
        <v>2803041.69</v>
      </c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7"/>
      <c r="EF152" s="61">
        <v>2920882.69</v>
      </c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3"/>
      <c r="ES152" s="64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GC152" s="7"/>
    </row>
    <row r="153" spans="1:166" ht="11.25" customHeight="1">
      <c r="A153" s="66" t="s">
        <v>197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7" t="s">
        <v>168</v>
      </c>
      <c r="BY153" s="68"/>
      <c r="BZ153" s="68"/>
      <c r="CA153" s="68"/>
      <c r="CB153" s="68"/>
      <c r="CC153" s="68"/>
      <c r="CD153" s="68"/>
      <c r="CE153" s="68"/>
      <c r="CF153" s="69" t="s">
        <v>169</v>
      </c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1"/>
      <c r="CS153" s="72" t="s">
        <v>323</v>
      </c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4"/>
      <c r="DF153" s="75">
        <v>189500</v>
      </c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7"/>
      <c r="DS153" s="75">
        <v>169300</v>
      </c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7"/>
      <c r="EF153" s="61">
        <v>169300</v>
      </c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3"/>
      <c r="ES153" s="64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H153" s="7"/>
      <c r="FJ153" s="6"/>
    </row>
    <row r="154" spans="1:161" ht="11.25" customHeight="1">
      <c r="A154" s="66" t="s">
        <v>197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7" t="s">
        <v>168</v>
      </c>
      <c r="BY154" s="68"/>
      <c r="BZ154" s="68"/>
      <c r="CA154" s="68"/>
      <c r="CB154" s="68"/>
      <c r="CC154" s="68"/>
      <c r="CD154" s="68"/>
      <c r="CE154" s="68"/>
      <c r="CF154" s="69" t="s">
        <v>169</v>
      </c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1"/>
      <c r="CS154" s="72" t="s">
        <v>324</v>
      </c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4"/>
      <c r="DF154" s="75">
        <v>206340</v>
      </c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7"/>
      <c r="DS154" s="75">
        <v>206340</v>
      </c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7"/>
      <c r="EF154" s="61">
        <v>206340</v>
      </c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3"/>
      <c r="ES154" s="64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47"/>
    </row>
    <row r="155" spans="1:185" ht="11.25" customHeight="1">
      <c r="A155" s="66" t="s">
        <v>197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7" t="s">
        <v>168</v>
      </c>
      <c r="BY155" s="68"/>
      <c r="BZ155" s="68"/>
      <c r="CA155" s="68"/>
      <c r="CB155" s="68"/>
      <c r="CC155" s="68"/>
      <c r="CD155" s="68"/>
      <c r="CE155" s="68"/>
      <c r="CF155" s="69" t="s">
        <v>169</v>
      </c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1"/>
      <c r="CS155" s="72" t="s">
        <v>332</v>
      </c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4"/>
      <c r="DF155" s="75">
        <v>20398875</v>
      </c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7"/>
      <c r="DS155" s="75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7"/>
      <c r="EF155" s="61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3"/>
      <c r="ES155" s="64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57"/>
      <c r="GC155" s="7"/>
    </row>
    <row r="156" spans="1:166" ht="11.25" customHeight="1">
      <c r="A156" s="66" t="s">
        <v>197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7" t="s">
        <v>168</v>
      </c>
      <c r="BY156" s="68"/>
      <c r="BZ156" s="68"/>
      <c r="CA156" s="68"/>
      <c r="CB156" s="68"/>
      <c r="CC156" s="68"/>
      <c r="CD156" s="68"/>
      <c r="CE156" s="68"/>
      <c r="CF156" s="69" t="s">
        <v>169</v>
      </c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1"/>
      <c r="CS156" s="72" t="s">
        <v>333</v>
      </c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4"/>
      <c r="DF156" s="75">
        <v>6523770.5</v>
      </c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7"/>
      <c r="DS156" s="75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7"/>
      <c r="EF156" s="61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3"/>
      <c r="ES156" s="64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57"/>
      <c r="FH156" s="7"/>
      <c r="FJ156" s="6"/>
    </row>
    <row r="157" spans="1:161" ht="11.25" customHeight="1">
      <c r="A157" s="66" t="s">
        <v>197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7" t="s">
        <v>168</v>
      </c>
      <c r="BY157" s="68"/>
      <c r="BZ157" s="68"/>
      <c r="CA157" s="68"/>
      <c r="CB157" s="68"/>
      <c r="CC157" s="68"/>
      <c r="CD157" s="68"/>
      <c r="CE157" s="68"/>
      <c r="CF157" s="69" t="s">
        <v>169</v>
      </c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1"/>
      <c r="CS157" s="72" t="s">
        <v>334</v>
      </c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4"/>
      <c r="DF157" s="75">
        <v>16641.5</v>
      </c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7"/>
      <c r="DS157" s="75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7"/>
      <c r="EF157" s="61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3"/>
      <c r="ES157" s="64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57"/>
    </row>
    <row r="158" spans="1:185" ht="11.25" customHeight="1">
      <c r="A158" s="66" t="s">
        <v>197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7" t="s">
        <v>168</v>
      </c>
      <c r="BY158" s="68"/>
      <c r="BZ158" s="68"/>
      <c r="CA158" s="68"/>
      <c r="CB158" s="68"/>
      <c r="CC158" s="68"/>
      <c r="CD158" s="68"/>
      <c r="CE158" s="68"/>
      <c r="CF158" s="69" t="s">
        <v>169</v>
      </c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1"/>
      <c r="CS158" s="72" t="s">
        <v>329</v>
      </c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4"/>
      <c r="DF158" s="75">
        <v>403000</v>
      </c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7"/>
      <c r="DS158" s="75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7"/>
      <c r="EF158" s="61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3"/>
      <c r="ES158" s="64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57"/>
      <c r="GC158" s="7"/>
    </row>
    <row r="159" spans="1:160" ht="11.25" customHeight="1">
      <c r="A159" s="66" t="s">
        <v>197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7" t="s">
        <v>168</v>
      </c>
      <c r="BY159" s="68"/>
      <c r="BZ159" s="68"/>
      <c r="CA159" s="68"/>
      <c r="CB159" s="68"/>
      <c r="CC159" s="68"/>
      <c r="CD159" s="68"/>
      <c r="CE159" s="68"/>
      <c r="CF159" s="69" t="s">
        <v>169</v>
      </c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1"/>
      <c r="CS159" s="72" t="s">
        <v>311</v>
      </c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4"/>
      <c r="DF159" s="78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80"/>
      <c r="DS159" s="75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7"/>
      <c r="EF159" s="61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3"/>
      <c r="ES159" s="64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</row>
    <row r="160" spans="1:161" ht="11.25" customHeight="1">
      <c r="A160" s="66" t="s">
        <v>197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7" t="s">
        <v>168</v>
      </c>
      <c r="BY160" s="68"/>
      <c r="BZ160" s="68"/>
      <c r="CA160" s="68"/>
      <c r="CB160" s="68"/>
      <c r="CC160" s="68"/>
      <c r="CD160" s="68"/>
      <c r="CE160" s="68"/>
      <c r="CF160" s="69" t="s">
        <v>169</v>
      </c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1"/>
      <c r="CS160" s="72" t="s">
        <v>301</v>
      </c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4"/>
      <c r="DF160" s="75">
        <f>662785.2+123590.62</f>
        <v>786375.82</v>
      </c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7"/>
      <c r="DS160" s="75">
        <v>662785.2</v>
      </c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7"/>
      <c r="EF160" s="61">
        <v>662785.2</v>
      </c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3"/>
      <c r="ES160" s="64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30"/>
    </row>
    <row r="161" spans="1:161" ht="11.25" customHeight="1">
      <c r="A161" s="66" t="s">
        <v>197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7" t="s">
        <v>168</v>
      </c>
      <c r="BY161" s="68"/>
      <c r="BZ161" s="68"/>
      <c r="CA161" s="68"/>
      <c r="CB161" s="68"/>
      <c r="CC161" s="68"/>
      <c r="CD161" s="68"/>
      <c r="CE161" s="68"/>
      <c r="CF161" s="69" t="s">
        <v>169</v>
      </c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1"/>
      <c r="CS161" s="72" t="s">
        <v>300</v>
      </c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4"/>
      <c r="DF161" s="75">
        <f>1000+13759.83+6092.41</f>
        <v>20852.239999999998</v>
      </c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7"/>
      <c r="DS161" s="75">
        <f>1000+13760</f>
        <v>14760</v>
      </c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7"/>
      <c r="EF161" s="61">
        <f>1000+13760</f>
        <v>14760</v>
      </c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3"/>
      <c r="ES161" s="64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30"/>
    </row>
    <row r="162" spans="1:161" ht="11.25" customHeight="1">
      <c r="A162" s="66" t="s">
        <v>197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7" t="s">
        <v>168</v>
      </c>
      <c r="BY162" s="68"/>
      <c r="BZ162" s="68"/>
      <c r="CA162" s="68"/>
      <c r="CB162" s="68"/>
      <c r="CC162" s="68"/>
      <c r="CD162" s="68"/>
      <c r="CE162" s="68"/>
      <c r="CF162" s="69" t="s">
        <v>169</v>
      </c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1"/>
      <c r="CS162" s="72" t="s">
        <v>317</v>
      </c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4"/>
      <c r="DF162" s="75">
        <v>4471600</v>
      </c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7"/>
      <c r="DS162" s="78">
        <v>4606800</v>
      </c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80"/>
      <c r="EF162" s="87">
        <v>4606800</v>
      </c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9"/>
      <c r="ES162" s="64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30"/>
    </row>
    <row r="163" spans="1:161" ht="11.25" customHeight="1">
      <c r="A163" s="66" t="s">
        <v>197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7" t="s">
        <v>168</v>
      </c>
      <c r="BY163" s="68"/>
      <c r="BZ163" s="68"/>
      <c r="CA163" s="68"/>
      <c r="CB163" s="68"/>
      <c r="CC163" s="68"/>
      <c r="CD163" s="68"/>
      <c r="CE163" s="68"/>
      <c r="CF163" s="69" t="s">
        <v>169</v>
      </c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1"/>
      <c r="CS163" s="72" t="s">
        <v>312</v>
      </c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4"/>
      <c r="DF163" s="75">
        <f>7200+25126.26</f>
        <v>32326.26</v>
      </c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7"/>
      <c r="DS163" s="75">
        <f>7200+25126.24</f>
        <v>32326.24</v>
      </c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7"/>
      <c r="EF163" s="61">
        <f>7200+25126.24</f>
        <v>32326.24</v>
      </c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3"/>
      <c r="ES163" s="64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46"/>
    </row>
    <row r="164" spans="1:161" ht="11.25" customHeight="1">
      <c r="A164" s="66" t="s">
        <v>197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7" t="s">
        <v>168</v>
      </c>
      <c r="BY164" s="68"/>
      <c r="BZ164" s="68"/>
      <c r="CA164" s="68"/>
      <c r="CB164" s="68"/>
      <c r="CC164" s="68"/>
      <c r="CD164" s="68"/>
      <c r="CE164" s="68"/>
      <c r="CF164" s="69" t="s">
        <v>169</v>
      </c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1"/>
      <c r="CS164" s="72" t="s">
        <v>302</v>
      </c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4"/>
      <c r="DF164" s="75">
        <v>9449.8</v>
      </c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7"/>
      <c r="DS164" s="75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7"/>
      <c r="EF164" s="61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3"/>
      <c r="ES164" s="64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42"/>
    </row>
    <row r="165" spans="1:161" ht="11.25" customHeight="1">
      <c r="A165" s="66" t="s">
        <v>197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7" t="s">
        <v>168</v>
      </c>
      <c r="BY165" s="68"/>
      <c r="BZ165" s="68"/>
      <c r="CA165" s="68"/>
      <c r="CB165" s="68"/>
      <c r="CC165" s="68"/>
      <c r="CD165" s="68"/>
      <c r="CE165" s="68"/>
      <c r="CF165" s="69" t="s">
        <v>169</v>
      </c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1"/>
      <c r="CS165" s="72" t="s">
        <v>313</v>
      </c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4"/>
      <c r="DF165" s="75">
        <f>39702.4+14888.4</f>
        <v>54590.8</v>
      </c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7"/>
      <c r="DS165" s="75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7"/>
      <c r="EF165" s="61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3"/>
      <c r="ES165" s="64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48"/>
    </row>
    <row r="166" spans="1:161" ht="11.25" customHeight="1">
      <c r="A166" s="66" t="s">
        <v>197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7" t="s">
        <v>168</v>
      </c>
      <c r="BY166" s="68"/>
      <c r="BZ166" s="68"/>
      <c r="CA166" s="68"/>
      <c r="CB166" s="68"/>
      <c r="CC166" s="68"/>
      <c r="CD166" s="68"/>
      <c r="CE166" s="68"/>
      <c r="CF166" s="69" t="s">
        <v>169</v>
      </c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1"/>
      <c r="CS166" s="72" t="s">
        <v>325</v>
      </c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4"/>
      <c r="DF166" s="75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7"/>
      <c r="DS166" s="75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7"/>
      <c r="EF166" s="61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3"/>
      <c r="ES166" s="64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47"/>
    </row>
    <row r="167" spans="1:160" ht="11.25" customHeight="1">
      <c r="A167" s="66" t="s">
        <v>197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7" t="s">
        <v>168</v>
      </c>
      <c r="BY167" s="68"/>
      <c r="BZ167" s="68"/>
      <c r="CA167" s="68"/>
      <c r="CB167" s="68"/>
      <c r="CC167" s="68"/>
      <c r="CD167" s="68"/>
      <c r="CE167" s="68"/>
      <c r="CF167" s="69" t="s">
        <v>169</v>
      </c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1"/>
      <c r="CS167" s="72" t="s">
        <v>314</v>
      </c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4"/>
      <c r="DF167" s="78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80"/>
      <c r="DS167" s="75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7"/>
      <c r="EF167" s="61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3"/>
      <c r="ES167" s="64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</row>
    <row r="168" spans="1:160" ht="11.25" customHeight="1">
      <c r="A168" s="66" t="s">
        <v>197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7" t="s">
        <v>168</v>
      </c>
      <c r="BY168" s="68"/>
      <c r="BZ168" s="68"/>
      <c r="CA168" s="68"/>
      <c r="CB168" s="68"/>
      <c r="CC168" s="68"/>
      <c r="CD168" s="68"/>
      <c r="CE168" s="68"/>
      <c r="CF168" s="69" t="s">
        <v>169</v>
      </c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1"/>
      <c r="CS168" s="209"/>
      <c r="CT168" s="210"/>
      <c r="CU168" s="210"/>
      <c r="CV168" s="210"/>
      <c r="CW168" s="210"/>
      <c r="CX168" s="210"/>
      <c r="CY168" s="210"/>
      <c r="CZ168" s="210"/>
      <c r="DA168" s="210"/>
      <c r="DB168" s="210"/>
      <c r="DC168" s="210"/>
      <c r="DD168" s="210"/>
      <c r="DE168" s="211"/>
      <c r="DF168" s="75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7"/>
      <c r="DS168" s="75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7"/>
      <c r="EF168" s="61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3"/>
      <c r="ES168" s="64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</row>
    <row r="169" spans="1:160" ht="11.25" customHeight="1">
      <c r="A169" s="66" t="s">
        <v>197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7" t="s">
        <v>168</v>
      </c>
      <c r="BY169" s="68"/>
      <c r="BZ169" s="68"/>
      <c r="CA169" s="68"/>
      <c r="CB169" s="68"/>
      <c r="CC169" s="68"/>
      <c r="CD169" s="68"/>
      <c r="CE169" s="68"/>
      <c r="CF169" s="69" t="s">
        <v>169</v>
      </c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1"/>
      <c r="CS169" s="209"/>
      <c r="CT169" s="210"/>
      <c r="CU169" s="210"/>
      <c r="CV169" s="210"/>
      <c r="CW169" s="210"/>
      <c r="CX169" s="210"/>
      <c r="CY169" s="210"/>
      <c r="CZ169" s="210"/>
      <c r="DA169" s="210"/>
      <c r="DB169" s="210"/>
      <c r="DC169" s="210"/>
      <c r="DD169" s="210"/>
      <c r="DE169" s="211"/>
      <c r="DF169" s="75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7"/>
      <c r="DS169" s="75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7"/>
      <c r="EF169" s="61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3"/>
      <c r="ES169" s="64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</row>
    <row r="170" spans="1:160" ht="11.25" customHeight="1">
      <c r="A170" s="66" t="s">
        <v>197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7" t="s">
        <v>168</v>
      </c>
      <c r="BY170" s="68"/>
      <c r="BZ170" s="68"/>
      <c r="CA170" s="68"/>
      <c r="CB170" s="68"/>
      <c r="CC170" s="68"/>
      <c r="CD170" s="68"/>
      <c r="CE170" s="68"/>
      <c r="CF170" s="69" t="s">
        <v>169</v>
      </c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1"/>
      <c r="CS170" s="209"/>
      <c r="CT170" s="210"/>
      <c r="CU170" s="210"/>
      <c r="CV170" s="210"/>
      <c r="CW170" s="210"/>
      <c r="CX170" s="210"/>
      <c r="CY170" s="210"/>
      <c r="CZ170" s="210"/>
      <c r="DA170" s="210"/>
      <c r="DB170" s="210"/>
      <c r="DC170" s="210"/>
      <c r="DD170" s="210"/>
      <c r="DE170" s="211"/>
      <c r="DF170" s="75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7"/>
      <c r="DS170" s="75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7"/>
      <c r="EF170" s="61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3"/>
      <c r="ES170" s="64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</row>
    <row r="171" spans="1:160" ht="11.25" customHeight="1">
      <c r="A171" s="66" t="s">
        <v>197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7" t="s">
        <v>168</v>
      </c>
      <c r="BY171" s="68"/>
      <c r="BZ171" s="68"/>
      <c r="CA171" s="68"/>
      <c r="CB171" s="68"/>
      <c r="CC171" s="68"/>
      <c r="CD171" s="68"/>
      <c r="CE171" s="68"/>
      <c r="CF171" s="69" t="s">
        <v>169</v>
      </c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1"/>
      <c r="CS171" s="209"/>
      <c r="CT171" s="210"/>
      <c r="CU171" s="210"/>
      <c r="CV171" s="210"/>
      <c r="CW171" s="210"/>
      <c r="CX171" s="210"/>
      <c r="CY171" s="210"/>
      <c r="CZ171" s="210"/>
      <c r="DA171" s="210"/>
      <c r="DB171" s="210"/>
      <c r="DC171" s="210"/>
      <c r="DD171" s="210"/>
      <c r="DE171" s="211"/>
      <c r="DF171" s="75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7"/>
      <c r="DS171" s="75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7"/>
      <c r="EF171" s="61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3"/>
      <c r="ES171" s="64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</row>
    <row r="172" spans="1:160" ht="11.25" customHeight="1">
      <c r="A172" s="66" t="s">
        <v>197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7" t="s">
        <v>168</v>
      </c>
      <c r="BY172" s="68"/>
      <c r="BZ172" s="68"/>
      <c r="CA172" s="68"/>
      <c r="CB172" s="68"/>
      <c r="CC172" s="68"/>
      <c r="CD172" s="68"/>
      <c r="CE172" s="68"/>
      <c r="CF172" s="69" t="s">
        <v>169</v>
      </c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1"/>
      <c r="CS172" s="209"/>
      <c r="CT172" s="210"/>
      <c r="CU172" s="210"/>
      <c r="CV172" s="210"/>
      <c r="CW172" s="210"/>
      <c r="CX172" s="210"/>
      <c r="CY172" s="210"/>
      <c r="CZ172" s="210"/>
      <c r="DA172" s="210"/>
      <c r="DB172" s="210"/>
      <c r="DC172" s="210"/>
      <c r="DD172" s="210"/>
      <c r="DE172" s="211"/>
      <c r="DF172" s="75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7"/>
      <c r="DS172" s="75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7"/>
      <c r="EF172" s="61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3"/>
      <c r="ES172" s="64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</row>
    <row r="173" spans="1:161" ht="11.25" customHeight="1">
      <c r="A173" s="83" t="s">
        <v>286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5" t="s">
        <v>172</v>
      </c>
      <c r="BY173" s="73"/>
      <c r="BZ173" s="73"/>
      <c r="CA173" s="73"/>
      <c r="CB173" s="73"/>
      <c r="CC173" s="73"/>
      <c r="CD173" s="73"/>
      <c r="CE173" s="74"/>
      <c r="CF173" s="72" t="s">
        <v>285</v>
      </c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4"/>
      <c r="CS173" s="209" t="s">
        <v>319</v>
      </c>
      <c r="CT173" s="210"/>
      <c r="CU173" s="210"/>
      <c r="CV173" s="210"/>
      <c r="CW173" s="210"/>
      <c r="CX173" s="210"/>
      <c r="CY173" s="210"/>
      <c r="CZ173" s="210"/>
      <c r="DA173" s="210"/>
      <c r="DB173" s="210"/>
      <c r="DC173" s="210"/>
      <c r="DD173" s="210"/>
      <c r="DE173" s="211"/>
      <c r="DF173" s="75">
        <v>406223.41</v>
      </c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7"/>
      <c r="DS173" s="75">
        <v>429923.4</v>
      </c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7"/>
      <c r="EF173" s="61">
        <v>517223.4</v>
      </c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3"/>
      <c r="ES173" s="78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33"/>
    </row>
    <row r="174" spans="1:161" ht="11.25" customHeight="1">
      <c r="A174" s="83" t="s">
        <v>286</v>
      </c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5" t="s">
        <v>172</v>
      </c>
      <c r="BY174" s="73"/>
      <c r="BZ174" s="73"/>
      <c r="CA174" s="73"/>
      <c r="CB174" s="73"/>
      <c r="CC174" s="73"/>
      <c r="CD174" s="73"/>
      <c r="CE174" s="74"/>
      <c r="CF174" s="72" t="s">
        <v>285</v>
      </c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4"/>
      <c r="CS174" s="209" t="s">
        <v>320</v>
      </c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1"/>
      <c r="DF174" s="75">
        <v>5607162.98</v>
      </c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7"/>
      <c r="DS174" s="75">
        <v>6414162.98</v>
      </c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7"/>
      <c r="EF174" s="61">
        <v>6414162.98</v>
      </c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3"/>
      <c r="ES174" s="81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33"/>
    </row>
    <row r="175" spans="1:160" ht="11.25" customHeight="1">
      <c r="A175" s="83" t="s">
        <v>171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5" t="s">
        <v>287</v>
      </c>
      <c r="BY175" s="73"/>
      <c r="BZ175" s="73"/>
      <c r="CA175" s="73"/>
      <c r="CB175" s="73"/>
      <c r="CC175" s="73"/>
      <c r="CD175" s="73"/>
      <c r="CE175" s="74"/>
      <c r="CF175" s="72" t="s">
        <v>173</v>
      </c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4"/>
      <c r="CS175" s="209"/>
      <c r="CT175" s="210"/>
      <c r="CU175" s="210"/>
      <c r="CV175" s="210"/>
      <c r="CW175" s="210"/>
      <c r="CX175" s="210"/>
      <c r="CY175" s="210"/>
      <c r="CZ175" s="210"/>
      <c r="DA175" s="210"/>
      <c r="DB175" s="210"/>
      <c r="DC175" s="210"/>
      <c r="DD175" s="210"/>
      <c r="DE175" s="211"/>
      <c r="DF175" s="78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80"/>
      <c r="DS175" s="78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80"/>
      <c r="EF175" s="87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9"/>
      <c r="ES175" s="81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</row>
    <row r="176" spans="1:160" ht="33.75" customHeight="1">
      <c r="A176" s="193" t="s">
        <v>174</v>
      </c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85" t="s">
        <v>288</v>
      </c>
      <c r="BY176" s="73"/>
      <c r="BZ176" s="73"/>
      <c r="CA176" s="73"/>
      <c r="CB176" s="73"/>
      <c r="CC176" s="73"/>
      <c r="CD176" s="73"/>
      <c r="CE176" s="74"/>
      <c r="CF176" s="72" t="s">
        <v>175</v>
      </c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4"/>
      <c r="CS176" s="72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4"/>
      <c r="DF176" s="78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80"/>
      <c r="DS176" s="78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80"/>
      <c r="EF176" s="78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80"/>
      <c r="ES176" s="81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</row>
    <row r="177" spans="1:227" ht="22.5" customHeight="1">
      <c r="A177" s="193" t="s">
        <v>176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85" t="s">
        <v>289</v>
      </c>
      <c r="BY177" s="73"/>
      <c r="BZ177" s="73"/>
      <c r="CA177" s="73"/>
      <c r="CB177" s="73"/>
      <c r="CC177" s="73"/>
      <c r="CD177" s="73"/>
      <c r="CE177" s="74"/>
      <c r="CF177" s="72" t="s">
        <v>177</v>
      </c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4"/>
      <c r="CS177" s="72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4"/>
      <c r="DF177" s="78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80"/>
      <c r="DS177" s="78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80"/>
      <c r="EF177" s="78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80"/>
      <c r="ES177" s="81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HS177" s="7">
        <f>DF146+DF147+DF149+DF162+DF173+DF174</f>
        <v>15817689.120000001</v>
      </c>
    </row>
    <row r="178" spans="1:160" ht="12.75" customHeight="1">
      <c r="A178" s="212" t="s">
        <v>178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3" t="s">
        <v>179</v>
      </c>
      <c r="BY178" s="214"/>
      <c r="BZ178" s="214"/>
      <c r="CA178" s="214"/>
      <c r="CB178" s="214"/>
      <c r="CC178" s="214"/>
      <c r="CD178" s="214"/>
      <c r="CE178" s="215"/>
      <c r="CF178" s="216" t="s">
        <v>180</v>
      </c>
      <c r="CG178" s="214"/>
      <c r="CH178" s="214"/>
      <c r="CI178" s="214"/>
      <c r="CJ178" s="214"/>
      <c r="CK178" s="214"/>
      <c r="CL178" s="214"/>
      <c r="CM178" s="214"/>
      <c r="CN178" s="214"/>
      <c r="CO178" s="214"/>
      <c r="CP178" s="214"/>
      <c r="CQ178" s="214"/>
      <c r="CR178" s="215"/>
      <c r="CS178" s="72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4"/>
      <c r="DF178" s="78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80"/>
      <c r="DS178" s="78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80"/>
      <c r="EF178" s="78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80"/>
      <c r="ES178" s="81" t="s">
        <v>42</v>
      </c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</row>
    <row r="179" spans="1:160" ht="22.5" customHeight="1">
      <c r="A179" s="217" t="s">
        <v>181</v>
      </c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9" t="s">
        <v>182</v>
      </c>
      <c r="BY179" s="220"/>
      <c r="BZ179" s="220"/>
      <c r="CA179" s="220"/>
      <c r="CB179" s="220"/>
      <c r="CC179" s="220"/>
      <c r="CD179" s="220"/>
      <c r="CE179" s="221"/>
      <c r="CF179" s="222"/>
      <c r="CG179" s="220"/>
      <c r="CH179" s="220"/>
      <c r="CI179" s="220"/>
      <c r="CJ179" s="220"/>
      <c r="CK179" s="220"/>
      <c r="CL179" s="220"/>
      <c r="CM179" s="220"/>
      <c r="CN179" s="220"/>
      <c r="CO179" s="220"/>
      <c r="CP179" s="220"/>
      <c r="CQ179" s="220"/>
      <c r="CR179" s="221"/>
      <c r="CS179" s="72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4"/>
      <c r="DF179" s="78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80"/>
      <c r="DS179" s="78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80"/>
      <c r="EF179" s="78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80"/>
      <c r="ES179" s="81" t="s">
        <v>42</v>
      </c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</row>
    <row r="180" spans="1:160" ht="12.75" customHeight="1">
      <c r="A180" s="217" t="s">
        <v>183</v>
      </c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9" t="s">
        <v>184</v>
      </c>
      <c r="BY180" s="220"/>
      <c r="BZ180" s="220"/>
      <c r="CA180" s="220"/>
      <c r="CB180" s="220"/>
      <c r="CC180" s="220"/>
      <c r="CD180" s="220"/>
      <c r="CE180" s="221"/>
      <c r="CF180" s="222"/>
      <c r="CG180" s="220"/>
      <c r="CH180" s="220"/>
      <c r="CI180" s="220"/>
      <c r="CJ180" s="220"/>
      <c r="CK180" s="220"/>
      <c r="CL180" s="220"/>
      <c r="CM180" s="220"/>
      <c r="CN180" s="220"/>
      <c r="CO180" s="220"/>
      <c r="CP180" s="220"/>
      <c r="CQ180" s="220"/>
      <c r="CR180" s="221"/>
      <c r="CS180" s="72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4"/>
      <c r="DF180" s="78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80"/>
      <c r="DS180" s="78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80"/>
      <c r="EF180" s="78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80"/>
      <c r="ES180" s="81" t="s">
        <v>42</v>
      </c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</row>
    <row r="181" spans="1:160" ht="9" customHeight="1">
      <c r="A181" s="217" t="s">
        <v>186</v>
      </c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8"/>
      <c r="BC181" s="218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9" t="s">
        <v>185</v>
      </c>
      <c r="BY181" s="220"/>
      <c r="BZ181" s="220"/>
      <c r="CA181" s="220"/>
      <c r="CB181" s="220"/>
      <c r="CC181" s="220"/>
      <c r="CD181" s="220"/>
      <c r="CE181" s="221"/>
      <c r="CF181" s="222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0"/>
      <c r="CQ181" s="220"/>
      <c r="CR181" s="221"/>
      <c r="CS181" s="72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4"/>
      <c r="DF181" s="78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80"/>
      <c r="DS181" s="78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80"/>
      <c r="EF181" s="78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80"/>
      <c r="ES181" s="81" t="s">
        <v>42</v>
      </c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</row>
    <row r="182" spans="1:160" ht="8.25" customHeight="1">
      <c r="A182" s="212" t="s">
        <v>187</v>
      </c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3" t="s">
        <v>188</v>
      </c>
      <c r="BY182" s="214"/>
      <c r="BZ182" s="214"/>
      <c r="CA182" s="214"/>
      <c r="CB182" s="214"/>
      <c r="CC182" s="214"/>
      <c r="CD182" s="214"/>
      <c r="CE182" s="215"/>
      <c r="CF182" s="216" t="s">
        <v>42</v>
      </c>
      <c r="CG182" s="214"/>
      <c r="CH182" s="214"/>
      <c r="CI182" s="214"/>
      <c r="CJ182" s="214"/>
      <c r="CK182" s="214"/>
      <c r="CL182" s="214"/>
      <c r="CM182" s="214"/>
      <c r="CN182" s="214"/>
      <c r="CO182" s="214"/>
      <c r="CP182" s="214"/>
      <c r="CQ182" s="214"/>
      <c r="CR182" s="215"/>
      <c r="CS182" s="72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4"/>
      <c r="DF182" s="78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80"/>
      <c r="DS182" s="78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80"/>
      <c r="EF182" s="78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80"/>
      <c r="ES182" s="81" t="s">
        <v>42</v>
      </c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</row>
    <row r="183" spans="1:160" ht="19.5" customHeight="1">
      <c r="A183" s="217" t="s">
        <v>189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9" t="s">
        <v>190</v>
      </c>
      <c r="BY183" s="220"/>
      <c r="BZ183" s="220"/>
      <c r="CA183" s="220"/>
      <c r="CB183" s="220"/>
      <c r="CC183" s="220"/>
      <c r="CD183" s="220"/>
      <c r="CE183" s="221"/>
      <c r="CF183" s="222" t="s">
        <v>191</v>
      </c>
      <c r="CG183" s="220"/>
      <c r="CH183" s="220"/>
      <c r="CI183" s="220"/>
      <c r="CJ183" s="220"/>
      <c r="CK183" s="220"/>
      <c r="CL183" s="220"/>
      <c r="CM183" s="220"/>
      <c r="CN183" s="220"/>
      <c r="CO183" s="220"/>
      <c r="CP183" s="220"/>
      <c r="CQ183" s="220"/>
      <c r="CR183" s="221"/>
      <c r="CS183" s="72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4"/>
      <c r="DF183" s="78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80"/>
      <c r="DS183" s="78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80"/>
      <c r="EF183" s="78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80"/>
      <c r="ES183" s="81" t="s">
        <v>42</v>
      </c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</row>
    <row r="184" spans="1:160" ht="9" customHeight="1" hidden="1" thickBot="1">
      <c r="A184" s="217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28"/>
      <c r="BY184" s="229"/>
      <c r="BZ184" s="229"/>
      <c r="CA184" s="229"/>
      <c r="CB184" s="229"/>
      <c r="CC184" s="229"/>
      <c r="CD184" s="229"/>
      <c r="CE184" s="230"/>
      <c r="CF184" s="231"/>
      <c r="CG184" s="229"/>
      <c r="CH184" s="229"/>
      <c r="CI184" s="229"/>
      <c r="CJ184" s="229"/>
      <c r="CK184" s="229"/>
      <c r="CL184" s="229"/>
      <c r="CM184" s="229"/>
      <c r="CN184" s="229"/>
      <c r="CO184" s="229"/>
      <c r="CP184" s="229"/>
      <c r="CQ184" s="229"/>
      <c r="CR184" s="230"/>
      <c r="CS184" s="206"/>
      <c r="CT184" s="204"/>
      <c r="CU184" s="204"/>
      <c r="CV184" s="204"/>
      <c r="CW184" s="204"/>
      <c r="CX184" s="204"/>
      <c r="CY184" s="204"/>
      <c r="CZ184" s="204"/>
      <c r="DA184" s="204"/>
      <c r="DB184" s="204"/>
      <c r="DC184" s="204"/>
      <c r="DD184" s="204"/>
      <c r="DE184" s="205"/>
      <c r="DF184" s="195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7"/>
      <c r="DS184" s="195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7"/>
      <c r="EF184" s="223"/>
      <c r="EG184" s="224"/>
      <c r="EH184" s="224"/>
      <c r="EI184" s="224"/>
      <c r="EJ184" s="224"/>
      <c r="EK184" s="224"/>
      <c r="EL184" s="224"/>
      <c r="EM184" s="224"/>
      <c r="EN184" s="224"/>
      <c r="EO184" s="224"/>
      <c r="EP184" s="224"/>
      <c r="EQ184" s="224"/>
      <c r="ER184" s="225"/>
      <c r="ES184" s="226"/>
      <c r="ET184" s="227"/>
      <c r="EU184" s="227"/>
      <c r="EV184" s="227"/>
      <c r="EW184" s="227"/>
      <c r="EX184" s="227"/>
      <c r="EY184" s="227"/>
      <c r="EZ184" s="227"/>
      <c r="FA184" s="227"/>
      <c r="FB184" s="227"/>
      <c r="FC184" s="227"/>
      <c r="FD184" s="227"/>
    </row>
    <row r="185" spans="97:135" ht="3" customHeight="1" hidden="1"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</row>
    <row r="186" spans="97:135" ht="11.25"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</row>
  </sheetData>
  <sheetProtection/>
  <mergeCells count="1298">
    <mergeCell ref="EF55:ER55"/>
    <mergeCell ref="ES55:FD55"/>
    <mergeCell ref="A165:BW165"/>
    <mergeCell ref="BX165:CE165"/>
    <mergeCell ref="CF165:CR165"/>
    <mergeCell ref="CS165:DE165"/>
    <mergeCell ref="DF165:DR165"/>
    <mergeCell ref="DS165:EE165"/>
    <mergeCell ref="EF165:ER165"/>
    <mergeCell ref="ES165:FD165"/>
    <mergeCell ref="A55:BW55"/>
    <mergeCell ref="BX55:CE55"/>
    <mergeCell ref="CF55:CR55"/>
    <mergeCell ref="CS55:DE55"/>
    <mergeCell ref="DF55:DR55"/>
    <mergeCell ref="DS55:EE55"/>
    <mergeCell ref="ES173:FD173"/>
    <mergeCell ref="EF164:ER164"/>
    <mergeCell ref="ES164:FD164"/>
    <mergeCell ref="A164:BW164"/>
    <mergeCell ref="BX164:CE164"/>
    <mergeCell ref="CF164:CR164"/>
    <mergeCell ref="CS164:DE164"/>
    <mergeCell ref="DF164:DR164"/>
    <mergeCell ref="DS164:EE164"/>
    <mergeCell ref="EF172:ER172"/>
    <mergeCell ref="DS174:EE174"/>
    <mergeCell ref="EF174:ER174"/>
    <mergeCell ref="ES174:FD174"/>
    <mergeCell ref="A173:BW173"/>
    <mergeCell ref="BX173:CE173"/>
    <mergeCell ref="CF173:CR173"/>
    <mergeCell ref="CS173:DE173"/>
    <mergeCell ref="DF173:DR173"/>
    <mergeCell ref="DS173:EE173"/>
    <mergeCell ref="EF173:ER173"/>
    <mergeCell ref="DF153:DR153"/>
    <mergeCell ref="A174:BW174"/>
    <mergeCell ref="BX174:CE174"/>
    <mergeCell ref="CF174:CR174"/>
    <mergeCell ref="CS174:DE174"/>
    <mergeCell ref="DF174:DR174"/>
    <mergeCell ref="BX172:CE172"/>
    <mergeCell ref="CF172:CR172"/>
    <mergeCell ref="CS172:DE172"/>
    <mergeCell ref="DF172:DR172"/>
    <mergeCell ref="ES160:FD160"/>
    <mergeCell ref="A160:BW160"/>
    <mergeCell ref="BX160:CE160"/>
    <mergeCell ref="CF160:CR160"/>
    <mergeCell ref="CS160:DE160"/>
    <mergeCell ref="DF160:DR160"/>
    <mergeCell ref="DS160:EE160"/>
    <mergeCell ref="ES161:FD161"/>
    <mergeCell ref="A107:BW107"/>
    <mergeCell ref="BX107:CE107"/>
    <mergeCell ref="CF107:CR107"/>
    <mergeCell ref="CS107:DE107"/>
    <mergeCell ref="DF107:DR107"/>
    <mergeCell ref="DS107:EE107"/>
    <mergeCell ref="EF107:ER107"/>
    <mergeCell ref="ES107:FD107"/>
    <mergeCell ref="EF160:ER160"/>
    <mergeCell ref="BX89:CE89"/>
    <mergeCell ref="A161:BW161"/>
    <mergeCell ref="BX161:CE161"/>
    <mergeCell ref="CF161:CR161"/>
    <mergeCell ref="CS161:DE161"/>
    <mergeCell ref="DF161:DR161"/>
    <mergeCell ref="CS89:DE89"/>
    <mergeCell ref="DF89:DR89"/>
    <mergeCell ref="CF153:CR153"/>
    <mergeCell ref="CS153:DE153"/>
    <mergeCell ref="CF54:CR54"/>
    <mergeCell ref="CS54:DE54"/>
    <mergeCell ref="DF54:DR54"/>
    <mergeCell ref="DS54:EE54"/>
    <mergeCell ref="EF54:ER54"/>
    <mergeCell ref="ES54:FD54"/>
    <mergeCell ref="DS89:EE89"/>
    <mergeCell ref="EF89:ER89"/>
    <mergeCell ref="EF94:ER94"/>
    <mergeCell ref="ES89:FD89"/>
    <mergeCell ref="EF93:ER93"/>
    <mergeCell ref="ES93:FD93"/>
    <mergeCell ref="EF92:ER92"/>
    <mergeCell ref="ES92:FD92"/>
    <mergeCell ref="ES162:FD162"/>
    <mergeCell ref="A49:BW49"/>
    <mergeCell ref="BX49:CE49"/>
    <mergeCell ref="CF49:CR49"/>
    <mergeCell ref="CS49:DE49"/>
    <mergeCell ref="DF49:DR49"/>
    <mergeCell ref="DS49:EE49"/>
    <mergeCell ref="A89:BW89"/>
    <mergeCell ref="EF49:ER49"/>
    <mergeCell ref="CF89:CR89"/>
    <mergeCell ref="ES49:FD49"/>
    <mergeCell ref="A162:BW162"/>
    <mergeCell ref="BX162:CE162"/>
    <mergeCell ref="CF162:CR162"/>
    <mergeCell ref="CS162:DE162"/>
    <mergeCell ref="DF162:DR162"/>
    <mergeCell ref="DS162:EE162"/>
    <mergeCell ref="EF159:ER159"/>
    <mergeCell ref="ES159:FD159"/>
    <mergeCell ref="A153:BW153"/>
    <mergeCell ref="EF184:ER184"/>
    <mergeCell ref="ES184:FD184"/>
    <mergeCell ref="A184:BW184"/>
    <mergeCell ref="BX184:CE184"/>
    <mergeCell ref="CF184:CR184"/>
    <mergeCell ref="CS184:DE184"/>
    <mergeCell ref="DF184:DR184"/>
    <mergeCell ref="DS184:EE184"/>
    <mergeCell ref="EF182:ER182"/>
    <mergeCell ref="ES182:FD182"/>
    <mergeCell ref="A183:BW183"/>
    <mergeCell ref="BX183:CE183"/>
    <mergeCell ref="CF183:CR183"/>
    <mergeCell ref="CS183:DE183"/>
    <mergeCell ref="DF183:DR183"/>
    <mergeCell ref="DS183:EE183"/>
    <mergeCell ref="EF183:ER183"/>
    <mergeCell ref="ES183:FD183"/>
    <mergeCell ref="A182:BW182"/>
    <mergeCell ref="BX182:CE182"/>
    <mergeCell ref="CF182:CR182"/>
    <mergeCell ref="CS182:DE182"/>
    <mergeCell ref="DF182:DR182"/>
    <mergeCell ref="DS182:EE182"/>
    <mergeCell ref="EF180:ER180"/>
    <mergeCell ref="ES180:FD180"/>
    <mergeCell ref="A181:BW181"/>
    <mergeCell ref="BX181:CE181"/>
    <mergeCell ref="CF181:CR181"/>
    <mergeCell ref="CS181:DE181"/>
    <mergeCell ref="DF181:DR181"/>
    <mergeCell ref="DS181:EE181"/>
    <mergeCell ref="EF181:ER181"/>
    <mergeCell ref="ES181:FD181"/>
    <mergeCell ref="A180:BW180"/>
    <mergeCell ref="BX180:CE180"/>
    <mergeCell ref="CF180:CR180"/>
    <mergeCell ref="CS180:DE180"/>
    <mergeCell ref="DF180:DR180"/>
    <mergeCell ref="DS180:EE180"/>
    <mergeCell ref="EF178:ER178"/>
    <mergeCell ref="ES178:FD178"/>
    <mergeCell ref="A179:BW179"/>
    <mergeCell ref="BX179:CE179"/>
    <mergeCell ref="CF179:CR179"/>
    <mergeCell ref="CS179:DE179"/>
    <mergeCell ref="DF179:DR179"/>
    <mergeCell ref="DS179:EE179"/>
    <mergeCell ref="EF179:ER179"/>
    <mergeCell ref="ES179:FD179"/>
    <mergeCell ref="A178:BW178"/>
    <mergeCell ref="BX178:CE178"/>
    <mergeCell ref="CF178:CR178"/>
    <mergeCell ref="CS178:DE178"/>
    <mergeCell ref="DF178:DR178"/>
    <mergeCell ref="DS178:EE178"/>
    <mergeCell ref="EF176:ER176"/>
    <mergeCell ref="ES176:FD176"/>
    <mergeCell ref="A177:BW177"/>
    <mergeCell ref="BX177:CE177"/>
    <mergeCell ref="CF177:CR177"/>
    <mergeCell ref="CS177:DE177"/>
    <mergeCell ref="DF177:DR177"/>
    <mergeCell ref="DS177:EE177"/>
    <mergeCell ref="EF177:ER177"/>
    <mergeCell ref="ES177:FD177"/>
    <mergeCell ref="A176:BW176"/>
    <mergeCell ref="BX176:CE176"/>
    <mergeCell ref="CF176:CR176"/>
    <mergeCell ref="CS176:DE176"/>
    <mergeCell ref="DF176:DR176"/>
    <mergeCell ref="DS176:EE176"/>
    <mergeCell ref="ES172:FD172"/>
    <mergeCell ref="A175:BW175"/>
    <mergeCell ref="BX175:CE175"/>
    <mergeCell ref="CF175:CR175"/>
    <mergeCell ref="CS175:DE175"/>
    <mergeCell ref="DF175:DR175"/>
    <mergeCell ref="DS175:EE175"/>
    <mergeCell ref="EF175:ER175"/>
    <mergeCell ref="ES175:FD175"/>
    <mergeCell ref="A172:BW172"/>
    <mergeCell ref="DS172:EE172"/>
    <mergeCell ref="EF170:ER170"/>
    <mergeCell ref="ES170:FD170"/>
    <mergeCell ref="A171:BW171"/>
    <mergeCell ref="BX171:CE171"/>
    <mergeCell ref="CF171:CR171"/>
    <mergeCell ref="CS171:DE171"/>
    <mergeCell ref="DF171:DR171"/>
    <mergeCell ref="DS171:EE171"/>
    <mergeCell ref="EF171:ER171"/>
    <mergeCell ref="ES171:FD171"/>
    <mergeCell ref="A170:BW170"/>
    <mergeCell ref="BX170:CE170"/>
    <mergeCell ref="CF170:CR170"/>
    <mergeCell ref="CS170:DE170"/>
    <mergeCell ref="DF170:DR170"/>
    <mergeCell ref="DS170:EE170"/>
    <mergeCell ref="EF168:ER168"/>
    <mergeCell ref="ES168:FD168"/>
    <mergeCell ref="A169:BW169"/>
    <mergeCell ref="BX169:CE169"/>
    <mergeCell ref="CF169:CR169"/>
    <mergeCell ref="CS169:DE169"/>
    <mergeCell ref="DF169:DR169"/>
    <mergeCell ref="DS169:EE169"/>
    <mergeCell ref="EF169:ER169"/>
    <mergeCell ref="ES169:FD169"/>
    <mergeCell ref="A168:BW168"/>
    <mergeCell ref="BX168:CE168"/>
    <mergeCell ref="CF168:CR168"/>
    <mergeCell ref="CS168:DE168"/>
    <mergeCell ref="DF168:DR168"/>
    <mergeCell ref="DS168:EE168"/>
    <mergeCell ref="ES167:FD167"/>
    <mergeCell ref="A159:BW159"/>
    <mergeCell ref="BX159:CE159"/>
    <mergeCell ref="CF159:CR159"/>
    <mergeCell ref="CS159:DE159"/>
    <mergeCell ref="DF159:DR159"/>
    <mergeCell ref="DS159:EE159"/>
    <mergeCell ref="A167:BW167"/>
    <mergeCell ref="BX167:CE167"/>
    <mergeCell ref="CF167:CR167"/>
    <mergeCell ref="DS153:EE153"/>
    <mergeCell ref="EF153:ER153"/>
    <mergeCell ref="EF167:ER167"/>
    <mergeCell ref="CS167:DE167"/>
    <mergeCell ref="DF167:DR167"/>
    <mergeCell ref="DS167:EE167"/>
    <mergeCell ref="EF162:ER162"/>
    <mergeCell ref="EF166:ER166"/>
    <mergeCell ref="DS161:EE161"/>
    <mergeCell ref="EF161:ER161"/>
    <mergeCell ref="ES153:FD153"/>
    <mergeCell ref="A152:BW152"/>
    <mergeCell ref="BX152:CE152"/>
    <mergeCell ref="CF152:CR152"/>
    <mergeCell ref="CS152:DE152"/>
    <mergeCell ref="DF152:DR152"/>
    <mergeCell ref="DS152:EE152"/>
    <mergeCell ref="EF152:ER152"/>
    <mergeCell ref="ES152:FD152"/>
    <mergeCell ref="BX153:CE153"/>
    <mergeCell ref="A151:BW151"/>
    <mergeCell ref="BX151:CE151"/>
    <mergeCell ref="CF151:CR151"/>
    <mergeCell ref="CS151:DE151"/>
    <mergeCell ref="DF151:DR151"/>
    <mergeCell ref="DS151:EE151"/>
    <mergeCell ref="EF151:ER151"/>
    <mergeCell ref="ES151:FD151"/>
    <mergeCell ref="A150:BW150"/>
    <mergeCell ref="BX150:CE150"/>
    <mergeCell ref="CF150:CR150"/>
    <mergeCell ref="CS150:DE150"/>
    <mergeCell ref="DF150:DR150"/>
    <mergeCell ref="DS150:EE150"/>
    <mergeCell ref="EF150:ER150"/>
    <mergeCell ref="ES150:FD150"/>
    <mergeCell ref="EF148:ER148"/>
    <mergeCell ref="ES148:FD148"/>
    <mergeCell ref="A149:BW149"/>
    <mergeCell ref="BX149:CE149"/>
    <mergeCell ref="CF149:CR149"/>
    <mergeCell ref="CS149:DE149"/>
    <mergeCell ref="DF149:DR149"/>
    <mergeCell ref="DS149:EE149"/>
    <mergeCell ref="EF149:ER149"/>
    <mergeCell ref="ES149:FD149"/>
    <mergeCell ref="A148:BW148"/>
    <mergeCell ref="BX148:CE148"/>
    <mergeCell ref="CF148:CR148"/>
    <mergeCell ref="CS148:DE148"/>
    <mergeCell ref="DF148:DR148"/>
    <mergeCell ref="DS148:EE148"/>
    <mergeCell ref="EF147:ER147"/>
    <mergeCell ref="ES147:FD147"/>
    <mergeCell ref="A147:BW147"/>
    <mergeCell ref="BX147:CE147"/>
    <mergeCell ref="CF147:CR147"/>
    <mergeCell ref="CS147:DE147"/>
    <mergeCell ref="DF147:DR147"/>
    <mergeCell ref="DS147:EE147"/>
    <mergeCell ref="EF146:ER146"/>
    <mergeCell ref="ES146:FD146"/>
    <mergeCell ref="A146:BW146"/>
    <mergeCell ref="BX146:CE146"/>
    <mergeCell ref="CF146:CR146"/>
    <mergeCell ref="CS146:DE146"/>
    <mergeCell ref="DF146:DR146"/>
    <mergeCell ref="DS146:EE146"/>
    <mergeCell ref="EF144:ER144"/>
    <mergeCell ref="ES144:FD144"/>
    <mergeCell ref="A145:BW145"/>
    <mergeCell ref="BX145:CE145"/>
    <mergeCell ref="CF145:CR145"/>
    <mergeCell ref="CS145:DE145"/>
    <mergeCell ref="DF145:DR145"/>
    <mergeCell ref="DS145:EE145"/>
    <mergeCell ref="EF145:ER145"/>
    <mergeCell ref="ES145:FD145"/>
    <mergeCell ref="A144:BW144"/>
    <mergeCell ref="BX144:CE144"/>
    <mergeCell ref="CF144:CR144"/>
    <mergeCell ref="CS144:DE144"/>
    <mergeCell ref="DF144:DR144"/>
    <mergeCell ref="DS144:EE144"/>
    <mergeCell ref="EF142:ER142"/>
    <mergeCell ref="ES142:FD142"/>
    <mergeCell ref="A143:BW143"/>
    <mergeCell ref="BX143:CE143"/>
    <mergeCell ref="CF143:CR143"/>
    <mergeCell ref="CS143:DE143"/>
    <mergeCell ref="DF143:DR143"/>
    <mergeCell ref="DS143:EE143"/>
    <mergeCell ref="EF143:ER143"/>
    <mergeCell ref="ES143:FD143"/>
    <mergeCell ref="A142:BW142"/>
    <mergeCell ref="BX142:CE142"/>
    <mergeCell ref="CF142:CR142"/>
    <mergeCell ref="CS142:DE142"/>
    <mergeCell ref="DF142:DR142"/>
    <mergeCell ref="DS142:EE142"/>
    <mergeCell ref="EF140:ER140"/>
    <mergeCell ref="ES140:FD140"/>
    <mergeCell ref="A141:BW141"/>
    <mergeCell ref="BX141:CE141"/>
    <mergeCell ref="CF141:CR141"/>
    <mergeCell ref="CS141:DE141"/>
    <mergeCell ref="DF141:DR141"/>
    <mergeCell ref="DS141:EE141"/>
    <mergeCell ref="EF141:ER141"/>
    <mergeCell ref="ES141:FD141"/>
    <mergeCell ref="A140:BW140"/>
    <mergeCell ref="BX140:CE140"/>
    <mergeCell ref="CF140:CR140"/>
    <mergeCell ref="CS140:DE140"/>
    <mergeCell ref="DF140:DR140"/>
    <mergeCell ref="DS140:EE140"/>
    <mergeCell ref="EF138:ER138"/>
    <mergeCell ref="ES138:FD138"/>
    <mergeCell ref="A139:BW139"/>
    <mergeCell ref="BX139:CE139"/>
    <mergeCell ref="CF139:CR139"/>
    <mergeCell ref="CS139:DE139"/>
    <mergeCell ref="DF139:DR139"/>
    <mergeCell ref="DS139:EE139"/>
    <mergeCell ref="EF139:ER139"/>
    <mergeCell ref="ES139:FD139"/>
    <mergeCell ref="A138:BW138"/>
    <mergeCell ref="BX138:CE138"/>
    <mergeCell ref="CF138:CR138"/>
    <mergeCell ref="CS138:DE138"/>
    <mergeCell ref="DF138:DR138"/>
    <mergeCell ref="DS138:EE138"/>
    <mergeCell ref="EF136:ER136"/>
    <mergeCell ref="ES136:FD136"/>
    <mergeCell ref="A137:BW137"/>
    <mergeCell ref="BX137:CE137"/>
    <mergeCell ref="CF137:CR137"/>
    <mergeCell ref="CS137:DE137"/>
    <mergeCell ref="DF137:DR137"/>
    <mergeCell ref="DS137:EE137"/>
    <mergeCell ref="EF137:ER137"/>
    <mergeCell ref="ES137:FD137"/>
    <mergeCell ref="A136:BW136"/>
    <mergeCell ref="BX136:CE136"/>
    <mergeCell ref="CF136:CR136"/>
    <mergeCell ref="CS136:DE136"/>
    <mergeCell ref="DF136:DR136"/>
    <mergeCell ref="DS136:EE136"/>
    <mergeCell ref="EF134:ER134"/>
    <mergeCell ref="ES134:FD134"/>
    <mergeCell ref="A135:BW135"/>
    <mergeCell ref="BX135:CE135"/>
    <mergeCell ref="CF135:CR135"/>
    <mergeCell ref="CS135:DE135"/>
    <mergeCell ref="DF135:DR135"/>
    <mergeCell ref="DS135:EE135"/>
    <mergeCell ref="EF135:ER135"/>
    <mergeCell ref="ES135:FD135"/>
    <mergeCell ref="A134:BW134"/>
    <mergeCell ref="BX134:CE134"/>
    <mergeCell ref="CF134:CR134"/>
    <mergeCell ref="CS134:DE134"/>
    <mergeCell ref="DF134:DR134"/>
    <mergeCell ref="DS134:EE134"/>
    <mergeCell ref="EF132:ER132"/>
    <mergeCell ref="ES132:FD132"/>
    <mergeCell ref="A133:BW133"/>
    <mergeCell ref="BX133:CE133"/>
    <mergeCell ref="CF133:CR133"/>
    <mergeCell ref="CS133:DE133"/>
    <mergeCell ref="DF133:DR133"/>
    <mergeCell ref="DS133:EE133"/>
    <mergeCell ref="EF133:ER133"/>
    <mergeCell ref="ES133:FD133"/>
    <mergeCell ref="A132:BW132"/>
    <mergeCell ref="BX132:CE132"/>
    <mergeCell ref="CF132:CR132"/>
    <mergeCell ref="CS132:DE132"/>
    <mergeCell ref="DF132:DR132"/>
    <mergeCell ref="DS132:EE132"/>
    <mergeCell ref="EF130:ER130"/>
    <mergeCell ref="ES130:FD130"/>
    <mergeCell ref="A131:BW131"/>
    <mergeCell ref="BX131:CE131"/>
    <mergeCell ref="CF131:CR131"/>
    <mergeCell ref="CS131:DE131"/>
    <mergeCell ref="DF131:DR131"/>
    <mergeCell ref="DS131:EE131"/>
    <mergeCell ref="EF131:ER131"/>
    <mergeCell ref="ES131:FD131"/>
    <mergeCell ref="A130:BW130"/>
    <mergeCell ref="BX130:CE130"/>
    <mergeCell ref="CF130:CR130"/>
    <mergeCell ref="CS130:DE130"/>
    <mergeCell ref="DF130:DR130"/>
    <mergeCell ref="DS130:EE130"/>
    <mergeCell ref="EF128:ER128"/>
    <mergeCell ref="ES128:FD128"/>
    <mergeCell ref="A129:BW129"/>
    <mergeCell ref="BX129:CE129"/>
    <mergeCell ref="CF129:CR129"/>
    <mergeCell ref="CS129:DE129"/>
    <mergeCell ref="DF129:DR129"/>
    <mergeCell ref="DS129:EE129"/>
    <mergeCell ref="EF129:ER129"/>
    <mergeCell ref="ES129:FD129"/>
    <mergeCell ref="A128:BW128"/>
    <mergeCell ref="BX128:CE128"/>
    <mergeCell ref="CF128:CR128"/>
    <mergeCell ref="CS128:DE128"/>
    <mergeCell ref="DF128:DR128"/>
    <mergeCell ref="DS128:EE128"/>
    <mergeCell ref="EF126:ER126"/>
    <mergeCell ref="ES126:FD126"/>
    <mergeCell ref="A127:BW127"/>
    <mergeCell ref="BX127:CE127"/>
    <mergeCell ref="CF127:CR127"/>
    <mergeCell ref="CS127:DE127"/>
    <mergeCell ref="DF127:DR127"/>
    <mergeCell ref="DS127:EE127"/>
    <mergeCell ref="EF127:ER127"/>
    <mergeCell ref="ES127:FD127"/>
    <mergeCell ref="A126:BW126"/>
    <mergeCell ref="BX126:CE126"/>
    <mergeCell ref="CF126:CR126"/>
    <mergeCell ref="CS126:DE126"/>
    <mergeCell ref="DF126:DR126"/>
    <mergeCell ref="DS126:EE126"/>
    <mergeCell ref="EF124:ER124"/>
    <mergeCell ref="ES124:FD124"/>
    <mergeCell ref="A125:BW125"/>
    <mergeCell ref="BX125:CE125"/>
    <mergeCell ref="CF125:CR125"/>
    <mergeCell ref="CS125:DE125"/>
    <mergeCell ref="DF125:DR125"/>
    <mergeCell ref="DS125:EE125"/>
    <mergeCell ref="EF125:ER125"/>
    <mergeCell ref="ES125:FD125"/>
    <mergeCell ref="A124:BW124"/>
    <mergeCell ref="BX124:CE124"/>
    <mergeCell ref="CF124:CR124"/>
    <mergeCell ref="CS124:DE124"/>
    <mergeCell ref="DF124:DR124"/>
    <mergeCell ref="DS124:EE124"/>
    <mergeCell ref="EF122:ER122"/>
    <mergeCell ref="ES122:FD122"/>
    <mergeCell ref="A123:BW123"/>
    <mergeCell ref="BX123:CE123"/>
    <mergeCell ref="CF123:CR123"/>
    <mergeCell ref="CS123:DE123"/>
    <mergeCell ref="DF123:DR123"/>
    <mergeCell ref="DS123:EE123"/>
    <mergeCell ref="EF123:ER123"/>
    <mergeCell ref="ES123:FD123"/>
    <mergeCell ref="A122:BW122"/>
    <mergeCell ref="BX122:CE122"/>
    <mergeCell ref="CF122:CR122"/>
    <mergeCell ref="CS122:DE122"/>
    <mergeCell ref="DF122:DR122"/>
    <mergeCell ref="DS122:EE122"/>
    <mergeCell ref="EF120:ER120"/>
    <mergeCell ref="ES120:FD120"/>
    <mergeCell ref="A121:BW121"/>
    <mergeCell ref="BX121:CE121"/>
    <mergeCell ref="CF121:CR121"/>
    <mergeCell ref="CS121:DE121"/>
    <mergeCell ref="DF121:DR121"/>
    <mergeCell ref="DS121:EE121"/>
    <mergeCell ref="EF121:ER121"/>
    <mergeCell ref="ES121:FD121"/>
    <mergeCell ref="A120:BW120"/>
    <mergeCell ref="BX120:CE120"/>
    <mergeCell ref="CF120:CR120"/>
    <mergeCell ref="CS120:DE120"/>
    <mergeCell ref="DF120:DR120"/>
    <mergeCell ref="DS120:EE120"/>
    <mergeCell ref="EF118:ER118"/>
    <mergeCell ref="ES118:FD118"/>
    <mergeCell ref="A119:BW119"/>
    <mergeCell ref="BX119:CE119"/>
    <mergeCell ref="CF119:CR119"/>
    <mergeCell ref="CS119:DE119"/>
    <mergeCell ref="DF119:DR119"/>
    <mergeCell ref="DS119:EE119"/>
    <mergeCell ref="EF119:ER119"/>
    <mergeCell ref="ES119:FD119"/>
    <mergeCell ref="A118:BW118"/>
    <mergeCell ref="BX118:CE118"/>
    <mergeCell ref="CF118:CR118"/>
    <mergeCell ref="CS118:DE118"/>
    <mergeCell ref="DF118:DR118"/>
    <mergeCell ref="DS118:EE118"/>
    <mergeCell ref="EF116:ER116"/>
    <mergeCell ref="ES116:FD116"/>
    <mergeCell ref="A117:BW117"/>
    <mergeCell ref="BX117:CE117"/>
    <mergeCell ref="CF117:CR117"/>
    <mergeCell ref="CS117:DE117"/>
    <mergeCell ref="DF117:DR117"/>
    <mergeCell ref="DS117:EE117"/>
    <mergeCell ref="EF117:ER117"/>
    <mergeCell ref="ES117:FD117"/>
    <mergeCell ref="A116:BW116"/>
    <mergeCell ref="BX116:CE116"/>
    <mergeCell ref="CF116:CR116"/>
    <mergeCell ref="CS116:DE116"/>
    <mergeCell ref="DF116:DR116"/>
    <mergeCell ref="DS116:EE116"/>
    <mergeCell ref="EF114:ER114"/>
    <mergeCell ref="ES114:FD114"/>
    <mergeCell ref="A115:BW115"/>
    <mergeCell ref="BX115:CE115"/>
    <mergeCell ref="CF115:CR115"/>
    <mergeCell ref="CS115:DE115"/>
    <mergeCell ref="DF115:DR115"/>
    <mergeCell ref="DS115:EE115"/>
    <mergeCell ref="EF115:ER115"/>
    <mergeCell ref="ES115:FD115"/>
    <mergeCell ref="A114:BW114"/>
    <mergeCell ref="BX114:CE114"/>
    <mergeCell ref="CF114:CR114"/>
    <mergeCell ref="CS114:DE114"/>
    <mergeCell ref="DF114:DR114"/>
    <mergeCell ref="DS114:EE114"/>
    <mergeCell ref="EF112:ER112"/>
    <mergeCell ref="ES112:FD112"/>
    <mergeCell ref="A113:BW113"/>
    <mergeCell ref="BX113:CE113"/>
    <mergeCell ref="CF113:CR113"/>
    <mergeCell ref="CS113:DE113"/>
    <mergeCell ref="DF113:DR113"/>
    <mergeCell ref="DS113:EE113"/>
    <mergeCell ref="EF113:ER113"/>
    <mergeCell ref="ES113:FD113"/>
    <mergeCell ref="A112:BW112"/>
    <mergeCell ref="BX112:CE112"/>
    <mergeCell ref="CF112:CR112"/>
    <mergeCell ref="CS112:DE112"/>
    <mergeCell ref="DF112:DR112"/>
    <mergeCell ref="DS112:EE112"/>
    <mergeCell ref="A106:BW106"/>
    <mergeCell ref="BX106:CE106"/>
    <mergeCell ref="CF106:CR106"/>
    <mergeCell ref="CS106:DE106"/>
    <mergeCell ref="DF106:DR106"/>
    <mergeCell ref="DS106:EE106"/>
    <mergeCell ref="EF106:ER106"/>
    <mergeCell ref="ES106:FD106"/>
    <mergeCell ref="EF105:ER105"/>
    <mergeCell ref="ES105:FD105"/>
    <mergeCell ref="A105:BW105"/>
    <mergeCell ref="BX105:CE105"/>
    <mergeCell ref="CF105:CR105"/>
    <mergeCell ref="CS105:DE105"/>
    <mergeCell ref="DF105:DR105"/>
    <mergeCell ref="DS105:EE105"/>
    <mergeCell ref="EF103:ER103"/>
    <mergeCell ref="ES103:FD103"/>
    <mergeCell ref="A104:BW104"/>
    <mergeCell ref="BX104:CE104"/>
    <mergeCell ref="CF104:CR104"/>
    <mergeCell ref="CS104:DE104"/>
    <mergeCell ref="DF104:DR104"/>
    <mergeCell ref="DS104:EE104"/>
    <mergeCell ref="EF104:ER104"/>
    <mergeCell ref="ES104:FD104"/>
    <mergeCell ref="A103:BW103"/>
    <mergeCell ref="BX103:CE103"/>
    <mergeCell ref="CF103:CR103"/>
    <mergeCell ref="CS103:DE103"/>
    <mergeCell ref="DF103:DR103"/>
    <mergeCell ref="DS103:EE103"/>
    <mergeCell ref="EF102:ER102"/>
    <mergeCell ref="ES102:FD102"/>
    <mergeCell ref="A102:BW102"/>
    <mergeCell ref="BX102:CE102"/>
    <mergeCell ref="CF102:CR102"/>
    <mergeCell ref="CS102:DE102"/>
    <mergeCell ref="DF102:DR102"/>
    <mergeCell ref="DS102:EE102"/>
    <mergeCell ref="EF100:ER100"/>
    <mergeCell ref="ES100:FD100"/>
    <mergeCell ref="A101:BW101"/>
    <mergeCell ref="BX101:CE101"/>
    <mergeCell ref="CF101:CR101"/>
    <mergeCell ref="CS101:DE101"/>
    <mergeCell ref="DF101:DR101"/>
    <mergeCell ref="DS101:EE101"/>
    <mergeCell ref="EF101:ER101"/>
    <mergeCell ref="ES101:FD101"/>
    <mergeCell ref="A100:BW100"/>
    <mergeCell ref="BX100:CE100"/>
    <mergeCell ref="CF100:CR100"/>
    <mergeCell ref="CS100:DE100"/>
    <mergeCell ref="DF100:DR100"/>
    <mergeCell ref="DS100:EE100"/>
    <mergeCell ref="EF98:ER98"/>
    <mergeCell ref="ES98:FD98"/>
    <mergeCell ref="A99:BW99"/>
    <mergeCell ref="BX99:CE99"/>
    <mergeCell ref="CF99:CR99"/>
    <mergeCell ref="CS99:DE99"/>
    <mergeCell ref="DF99:DR99"/>
    <mergeCell ref="DS99:EE99"/>
    <mergeCell ref="EF99:ER99"/>
    <mergeCell ref="ES99:FD99"/>
    <mergeCell ref="A98:BW98"/>
    <mergeCell ref="BX98:CE98"/>
    <mergeCell ref="CF98:CR98"/>
    <mergeCell ref="CS98:DE98"/>
    <mergeCell ref="DF98:DR98"/>
    <mergeCell ref="DS98:EE98"/>
    <mergeCell ref="ES96:FD96"/>
    <mergeCell ref="A97:BW97"/>
    <mergeCell ref="BX97:CE97"/>
    <mergeCell ref="CF97:CR97"/>
    <mergeCell ref="CS97:DE97"/>
    <mergeCell ref="DF97:DR97"/>
    <mergeCell ref="DS97:EE97"/>
    <mergeCell ref="EF97:ER97"/>
    <mergeCell ref="ES97:FD97"/>
    <mergeCell ref="EF95:ER95"/>
    <mergeCell ref="ES95:FD95"/>
    <mergeCell ref="A94:BW94"/>
    <mergeCell ref="A96:BW96"/>
    <mergeCell ref="BX96:CE96"/>
    <mergeCell ref="CF96:CR96"/>
    <mergeCell ref="CS96:DE96"/>
    <mergeCell ref="DF96:DR96"/>
    <mergeCell ref="DS96:EE96"/>
    <mergeCell ref="EF96:ER96"/>
    <mergeCell ref="A95:BW95"/>
    <mergeCell ref="BX95:CE95"/>
    <mergeCell ref="CF95:CR95"/>
    <mergeCell ref="CS95:DE95"/>
    <mergeCell ref="DF95:DR95"/>
    <mergeCell ref="DS95:EE95"/>
    <mergeCell ref="BX94:CE94"/>
    <mergeCell ref="CF94:CR94"/>
    <mergeCell ref="CS94:DE94"/>
    <mergeCell ref="DF94:DR94"/>
    <mergeCell ref="EF87:ER87"/>
    <mergeCell ref="ES87:FD87"/>
    <mergeCell ref="EF88:ER88"/>
    <mergeCell ref="ES88:FD88"/>
    <mergeCell ref="ES94:FD94"/>
    <mergeCell ref="DS94:EE94"/>
    <mergeCell ref="A88:BW88"/>
    <mergeCell ref="BX88:CE88"/>
    <mergeCell ref="CF88:CR88"/>
    <mergeCell ref="CS88:DE88"/>
    <mergeCell ref="DF88:DR88"/>
    <mergeCell ref="DS88:EE88"/>
    <mergeCell ref="A87:BW87"/>
    <mergeCell ref="BX87:CE87"/>
    <mergeCell ref="CF87:CR87"/>
    <mergeCell ref="CS87:DE87"/>
    <mergeCell ref="DF87:DR87"/>
    <mergeCell ref="DS87:EE87"/>
    <mergeCell ref="A86:BW86"/>
    <mergeCell ref="BX86:CE86"/>
    <mergeCell ref="CF86:CR86"/>
    <mergeCell ref="CS86:DE86"/>
    <mergeCell ref="DF86:DR86"/>
    <mergeCell ref="DS86:EE86"/>
    <mergeCell ref="EF86:ER86"/>
    <mergeCell ref="ES86:FD86"/>
    <mergeCell ref="EF84:ER84"/>
    <mergeCell ref="ES84:FD84"/>
    <mergeCell ref="A85:BW85"/>
    <mergeCell ref="BX85:CE85"/>
    <mergeCell ref="CF85:CR85"/>
    <mergeCell ref="CS85:DE85"/>
    <mergeCell ref="DF85:DR85"/>
    <mergeCell ref="DS85:EE85"/>
    <mergeCell ref="EF85:ER85"/>
    <mergeCell ref="ES85:FD85"/>
    <mergeCell ref="A84:BW84"/>
    <mergeCell ref="BX84:CE84"/>
    <mergeCell ref="CF84:CR84"/>
    <mergeCell ref="CS84:DE84"/>
    <mergeCell ref="DF84:DR84"/>
    <mergeCell ref="DS84:EE84"/>
    <mergeCell ref="EF82:ER82"/>
    <mergeCell ref="ES82:FD82"/>
    <mergeCell ref="A83:BW83"/>
    <mergeCell ref="BX83:CE83"/>
    <mergeCell ref="CF83:CR83"/>
    <mergeCell ref="CS83:DE83"/>
    <mergeCell ref="DF83:DR83"/>
    <mergeCell ref="DS83:EE83"/>
    <mergeCell ref="EF83:ER83"/>
    <mergeCell ref="ES83:FD83"/>
    <mergeCell ref="A82:BW82"/>
    <mergeCell ref="BX82:CE82"/>
    <mergeCell ref="CF82:CR82"/>
    <mergeCell ref="CS82:DE82"/>
    <mergeCell ref="DF82:DR82"/>
    <mergeCell ref="DS82:EE82"/>
    <mergeCell ref="EF80:ER80"/>
    <mergeCell ref="ES80:FD80"/>
    <mergeCell ref="A81:BW81"/>
    <mergeCell ref="BX81:CE81"/>
    <mergeCell ref="CF81:CR81"/>
    <mergeCell ref="CS81:DE81"/>
    <mergeCell ref="DF81:DR81"/>
    <mergeCell ref="DS81:EE81"/>
    <mergeCell ref="EF81:ER81"/>
    <mergeCell ref="ES81:FD81"/>
    <mergeCell ref="A80:BW80"/>
    <mergeCell ref="BX80:CE80"/>
    <mergeCell ref="CF80:CR80"/>
    <mergeCell ref="CS80:DE80"/>
    <mergeCell ref="DF80:DR80"/>
    <mergeCell ref="DS80:EE80"/>
    <mergeCell ref="EF78:ER78"/>
    <mergeCell ref="ES78:FD78"/>
    <mergeCell ref="A79:BW79"/>
    <mergeCell ref="BX79:CE79"/>
    <mergeCell ref="CF79:CR79"/>
    <mergeCell ref="CS79:DE79"/>
    <mergeCell ref="DF79:DR79"/>
    <mergeCell ref="DS79:EE79"/>
    <mergeCell ref="EF79:ER79"/>
    <mergeCell ref="ES79:FD79"/>
    <mergeCell ref="A78:BW78"/>
    <mergeCell ref="BX78:CE78"/>
    <mergeCell ref="CF78:CR78"/>
    <mergeCell ref="CS78:DE78"/>
    <mergeCell ref="DF78:DR78"/>
    <mergeCell ref="DS78:EE78"/>
    <mergeCell ref="ES76:FD76"/>
    <mergeCell ref="A77:BW77"/>
    <mergeCell ref="BX77:CE77"/>
    <mergeCell ref="CF77:CR77"/>
    <mergeCell ref="CS77:DE77"/>
    <mergeCell ref="DF77:DR77"/>
    <mergeCell ref="DS77:EE77"/>
    <mergeCell ref="EF77:ER77"/>
    <mergeCell ref="ES77:FD77"/>
    <mergeCell ref="EF74:ER75"/>
    <mergeCell ref="ES74:FD75"/>
    <mergeCell ref="A75:BW75"/>
    <mergeCell ref="A76:BW76"/>
    <mergeCell ref="BX76:CE76"/>
    <mergeCell ref="CF76:CR76"/>
    <mergeCell ref="CS76:DE76"/>
    <mergeCell ref="DF76:DR76"/>
    <mergeCell ref="DS76:EE76"/>
    <mergeCell ref="EF76:ER76"/>
    <mergeCell ref="A74:BW74"/>
    <mergeCell ref="BX74:CE75"/>
    <mergeCell ref="CF74:CR75"/>
    <mergeCell ref="CS74:DE75"/>
    <mergeCell ref="DF74:DR75"/>
    <mergeCell ref="DS74:EE75"/>
    <mergeCell ref="ES72:FD72"/>
    <mergeCell ref="A73:BW73"/>
    <mergeCell ref="BX73:CE73"/>
    <mergeCell ref="CF73:CR73"/>
    <mergeCell ref="CS73:DE73"/>
    <mergeCell ref="DF73:DR73"/>
    <mergeCell ref="DS73:EE73"/>
    <mergeCell ref="EF73:ER73"/>
    <mergeCell ref="ES73:FD73"/>
    <mergeCell ref="DS71:EE71"/>
    <mergeCell ref="EF71:ER71"/>
    <mergeCell ref="ES71:FD71"/>
    <mergeCell ref="A72:BW72"/>
    <mergeCell ref="BX72:CE72"/>
    <mergeCell ref="CF72:CR72"/>
    <mergeCell ref="CS72:DE72"/>
    <mergeCell ref="DF72:DR72"/>
    <mergeCell ref="DS72:EE72"/>
    <mergeCell ref="EF72:ER72"/>
    <mergeCell ref="A70:BW70"/>
    <mergeCell ref="A71:BW71"/>
    <mergeCell ref="BX71:CE71"/>
    <mergeCell ref="CF71:CR71"/>
    <mergeCell ref="CS71:DE71"/>
    <mergeCell ref="DF71:DR71"/>
    <mergeCell ref="EF68:ER68"/>
    <mergeCell ref="ES68:FD68"/>
    <mergeCell ref="A69:BW69"/>
    <mergeCell ref="BX69:CE70"/>
    <mergeCell ref="CF69:CR70"/>
    <mergeCell ref="CS69:DE70"/>
    <mergeCell ref="DF69:DR70"/>
    <mergeCell ref="DS69:EE70"/>
    <mergeCell ref="EF69:ER70"/>
    <mergeCell ref="ES69:FD70"/>
    <mergeCell ref="A68:BW68"/>
    <mergeCell ref="BX68:CE68"/>
    <mergeCell ref="CF68:CR68"/>
    <mergeCell ref="CS68:DE68"/>
    <mergeCell ref="DF68:DR68"/>
    <mergeCell ref="DS68:EE68"/>
    <mergeCell ref="EF62:ER62"/>
    <mergeCell ref="ES62:FD62"/>
    <mergeCell ref="A64:BW64"/>
    <mergeCell ref="BX64:CE64"/>
    <mergeCell ref="CF64:CR64"/>
    <mergeCell ref="CS64:DE64"/>
    <mergeCell ref="DF64:DR64"/>
    <mergeCell ref="DS64:EE64"/>
    <mergeCell ref="EF64:ER64"/>
    <mergeCell ref="ES64:FD64"/>
    <mergeCell ref="A62:BW62"/>
    <mergeCell ref="BX62:CE62"/>
    <mergeCell ref="CF62:CR62"/>
    <mergeCell ref="CS62:DE62"/>
    <mergeCell ref="DF62:DR62"/>
    <mergeCell ref="DS62:EE62"/>
    <mergeCell ref="ES59:FD59"/>
    <mergeCell ref="A60:BW60"/>
    <mergeCell ref="BX60:CE61"/>
    <mergeCell ref="CF60:CR61"/>
    <mergeCell ref="CS60:DE61"/>
    <mergeCell ref="DF60:DR61"/>
    <mergeCell ref="DS60:EE61"/>
    <mergeCell ref="EF60:ER61"/>
    <mergeCell ref="ES60:FD61"/>
    <mergeCell ref="A61:BW61"/>
    <mergeCell ref="EF57:ER58"/>
    <mergeCell ref="ES57:FD58"/>
    <mergeCell ref="A58:BW58"/>
    <mergeCell ref="A59:BW59"/>
    <mergeCell ref="BX59:CE59"/>
    <mergeCell ref="CF59:CR59"/>
    <mergeCell ref="CS59:DE59"/>
    <mergeCell ref="DF59:DR59"/>
    <mergeCell ref="DS59:EE59"/>
    <mergeCell ref="EF59:ER59"/>
    <mergeCell ref="A57:BW57"/>
    <mergeCell ref="BX57:CE58"/>
    <mergeCell ref="CF57:CR58"/>
    <mergeCell ref="CS57:DE58"/>
    <mergeCell ref="DF57:DR58"/>
    <mergeCell ref="DS57:EE58"/>
    <mergeCell ref="DF48:DR48"/>
    <mergeCell ref="DS48:EE48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A47:BW47"/>
    <mergeCell ref="BX47:CE47"/>
    <mergeCell ref="EF56:ER56"/>
    <mergeCell ref="ES56:FD56"/>
    <mergeCell ref="EF46:ER46"/>
    <mergeCell ref="ES46:FD46"/>
    <mergeCell ref="A48:BW48"/>
    <mergeCell ref="BX48:CE48"/>
    <mergeCell ref="CF48:CR48"/>
    <mergeCell ref="CS48:DE48"/>
    <mergeCell ref="EF45:ER45"/>
    <mergeCell ref="ES45:FD45"/>
    <mergeCell ref="EF48:ER48"/>
    <mergeCell ref="ES48:FD48"/>
    <mergeCell ref="A46:BW46"/>
    <mergeCell ref="BX46:CE46"/>
    <mergeCell ref="CF46:CR46"/>
    <mergeCell ref="CS46:DE46"/>
    <mergeCell ref="DF46:DR46"/>
    <mergeCell ref="DS46:EE46"/>
    <mergeCell ref="A45:BW45"/>
    <mergeCell ref="BX45:CE45"/>
    <mergeCell ref="CF45:CR45"/>
    <mergeCell ref="CS45:DE45"/>
    <mergeCell ref="DF45:DR45"/>
    <mergeCell ref="DS45:EE45"/>
    <mergeCell ref="EF42:ER42"/>
    <mergeCell ref="ES42:FD42"/>
    <mergeCell ref="A43:BW43"/>
    <mergeCell ref="BX43:CE43"/>
    <mergeCell ref="CF43:CR43"/>
    <mergeCell ref="CS43:DE43"/>
    <mergeCell ref="DF43:DR43"/>
    <mergeCell ref="DS43:EE43"/>
    <mergeCell ref="EF43:ER43"/>
    <mergeCell ref="ES43:FD43"/>
    <mergeCell ref="A42:BW42"/>
    <mergeCell ref="BX42:CE42"/>
    <mergeCell ref="CF42:CR42"/>
    <mergeCell ref="CS42:DE42"/>
    <mergeCell ref="DF42:DR42"/>
    <mergeCell ref="DS42:EE42"/>
    <mergeCell ref="ES40:FD40"/>
    <mergeCell ref="A41:BW41"/>
    <mergeCell ref="BX41:CE41"/>
    <mergeCell ref="CF41:CR41"/>
    <mergeCell ref="CS41:DE41"/>
    <mergeCell ref="DF41:DR41"/>
    <mergeCell ref="DS41:EE41"/>
    <mergeCell ref="EF41:ER41"/>
    <mergeCell ref="ES41:FD41"/>
    <mergeCell ref="DS39:EE39"/>
    <mergeCell ref="EF39:ER39"/>
    <mergeCell ref="ES39:FD39"/>
    <mergeCell ref="A40:BW40"/>
    <mergeCell ref="BX40:CE40"/>
    <mergeCell ref="CF40:CR40"/>
    <mergeCell ref="CS40:DE40"/>
    <mergeCell ref="DF40:DR40"/>
    <mergeCell ref="DS40:EE40"/>
    <mergeCell ref="EF40:ER40"/>
    <mergeCell ref="A38:BW38"/>
    <mergeCell ref="A39:BW39"/>
    <mergeCell ref="BX39:CE39"/>
    <mergeCell ref="CF39:CR39"/>
    <mergeCell ref="CS39:DE39"/>
    <mergeCell ref="DF39:DR39"/>
    <mergeCell ref="EF36:ER36"/>
    <mergeCell ref="ES36:FD36"/>
    <mergeCell ref="A37:BW37"/>
    <mergeCell ref="BX37:CE38"/>
    <mergeCell ref="CF37:CR38"/>
    <mergeCell ref="CS37:DE38"/>
    <mergeCell ref="DF37:DR38"/>
    <mergeCell ref="DS37:EE38"/>
    <mergeCell ref="EF37:ER38"/>
    <mergeCell ref="ES37:FD38"/>
    <mergeCell ref="A36:BW36"/>
    <mergeCell ref="BX36:CE36"/>
    <mergeCell ref="CF36:CR36"/>
    <mergeCell ref="CS36:DE36"/>
    <mergeCell ref="DF36:DR36"/>
    <mergeCell ref="DS36:EE36"/>
    <mergeCell ref="EF34:ER34"/>
    <mergeCell ref="ES34:FD34"/>
    <mergeCell ref="A35:BW35"/>
    <mergeCell ref="BX35:CE35"/>
    <mergeCell ref="CF35:CR35"/>
    <mergeCell ref="CS35:DE35"/>
    <mergeCell ref="DF35:DR35"/>
    <mergeCell ref="DS35:EE35"/>
    <mergeCell ref="EF35:ER35"/>
    <mergeCell ref="ES35:FD35"/>
    <mergeCell ref="A34:BW34"/>
    <mergeCell ref="BX34:CE34"/>
    <mergeCell ref="CF34:CR34"/>
    <mergeCell ref="CS34:DE34"/>
    <mergeCell ref="DF34:DR34"/>
    <mergeCell ref="DS34:EE34"/>
    <mergeCell ref="EF32:ER32"/>
    <mergeCell ref="ES32:FD32"/>
    <mergeCell ref="A33:BW33"/>
    <mergeCell ref="BX33:CE33"/>
    <mergeCell ref="CF33:CR33"/>
    <mergeCell ref="CS33:DE33"/>
    <mergeCell ref="DF33:DR33"/>
    <mergeCell ref="DS33:EE33"/>
    <mergeCell ref="EF33:ER33"/>
    <mergeCell ref="ES33:FD33"/>
    <mergeCell ref="A32:BW32"/>
    <mergeCell ref="BX32:CE32"/>
    <mergeCell ref="CF32:CR32"/>
    <mergeCell ref="CS32:DE32"/>
    <mergeCell ref="DF32:DR32"/>
    <mergeCell ref="DS32:EE32"/>
    <mergeCell ref="EF30:ER30"/>
    <mergeCell ref="ES30:FD30"/>
    <mergeCell ref="A31:BW31"/>
    <mergeCell ref="BX31:CE31"/>
    <mergeCell ref="CF31:CR31"/>
    <mergeCell ref="CS31:DE31"/>
    <mergeCell ref="DF31:DR31"/>
    <mergeCell ref="DS31:EE31"/>
    <mergeCell ref="EF31:ER31"/>
    <mergeCell ref="ES31:FD31"/>
    <mergeCell ref="A30:BW30"/>
    <mergeCell ref="BX30:CE30"/>
    <mergeCell ref="CF30:CR30"/>
    <mergeCell ref="CS30:DE30"/>
    <mergeCell ref="DF30:DR30"/>
    <mergeCell ref="DS30:EE30"/>
    <mergeCell ref="EF29:ER29"/>
    <mergeCell ref="ES29:FD29"/>
    <mergeCell ref="A29:BW29"/>
    <mergeCell ref="BX29:CE29"/>
    <mergeCell ref="CF29:CR29"/>
    <mergeCell ref="CS29:DE29"/>
    <mergeCell ref="DF29:DR29"/>
    <mergeCell ref="DS29:EE29"/>
    <mergeCell ref="ES27:FD27"/>
    <mergeCell ref="A28:BW28"/>
    <mergeCell ref="BX28:CE28"/>
    <mergeCell ref="CF28:CR28"/>
    <mergeCell ref="CS28:DE28"/>
    <mergeCell ref="DF28:DR28"/>
    <mergeCell ref="DS28:EE28"/>
    <mergeCell ref="EF28:ER28"/>
    <mergeCell ref="ES28:FD28"/>
    <mergeCell ref="DS26:EE26"/>
    <mergeCell ref="EF26:ER26"/>
    <mergeCell ref="ES26:FD26"/>
    <mergeCell ref="A27:BW27"/>
    <mergeCell ref="BX27:CE27"/>
    <mergeCell ref="CF27:CR27"/>
    <mergeCell ref="CS27:DE27"/>
    <mergeCell ref="DF27:DR27"/>
    <mergeCell ref="DS27:EE27"/>
    <mergeCell ref="EF27:ER27"/>
    <mergeCell ref="EO24:ER24"/>
    <mergeCell ref="ES24:FD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O24:DR24"/>
    <mergeCell ref="DS24:DX24"/>
    <mergeCell ref="DY24:EA24"/>
    <mergeCell ref="EB24:EE24"/>
    <mergeCell ref="EF24:EK24"/>
    <mergeCell ref="EL24:EN24"/>
    <mergeCell ref="EE19:EP19"/>
    <mergeCell ref="ES19:FD19"/>
    <mergeCell ref="A21:FD21"/>
    <mergeCell ref="A23:BW25"/>
    <mergeCell ref="BX23:CE25"/>
    <mergeCell ref="CF23:CR25"/>
    <mergeCell ref="CS23:DE25"/>
    <mergeCell ref="DF23:FD23"/>
    <mergeCell ref="DF24:DK24"/>
    <mergeCell ref="DL24:DN24"/>
    <mergeCell ref="EE16:EP16"/>
    <mergeCell ref="ES16:FD16"/>
    <mergeCell ref="EE17:EP17"/>
    <mergeCell ref="ES17:FD17"/>
    <mergeCell ref="K18:DP18"/>
    <mergeCell ref="EE18:EP18"/>
    <mergeCell ref="ES18:FD18"/>
    <mergeCell ref="EF13:EP13"/>
    <mergeCell ref="ES13:FD13"/>
    <mergeCell ref="A14:AA14"/>
    <mergeCell ref="EE14:EP14"/>
    <mergeCell ref="ES14:FD14"/>
    <mergeCell ref="AB15:DP15"/>
    <mergeCell ref="EE15:EP15"/>
    <mergeCell ref="ES15:FD15"/>
    <mergeCell ref="AP10:DE10"/>
    <mergeCell ref="DF10:DI10"/>
    <mergeCell ref="AT11:DE11"/>
    <mergeCell ref="ES11:FD12"/>
    <mergeCell ref="BG13:BJ13"/>
    <mergeCell ref="BK13:BM13"/>
    <mergeCell ref="BN13:BO13"/>
    <mergeCell ref="BQ13:CE13"/>
    <mergeCell ref="CF13:CH13"/>
    <mergeCell ref="CI13:CK13"/>
    <mergeCell ref="DW7:EI7"/>
    <mergeCell ref="EL7:FD7"/>
    <mergeCell ref="DW8:DX8"/>
    <mergeCell ref="DY8:EA8"/>
    <mergeCell ref="EB8:EC8"/>
    <mergeCell ref="EE8:ES8"/>
    <mergeCell ref="ET8:EV8"/>
    <mergeCell ref="EW8:EY8"/>
    <mergeCell ref="DW1:FD1"/>
    <mergeCell ref="DW2:FD2"/>
    <mergeCell ref="DW3:FD3"/>
    <mergeCell ref="DW4:FD4"/>
    <mergeCell ref="DW5:FD5"/>
    <mergeCell ref="DW6:EI6"/>
    <mergeCell ref="EL6:FD6"/>
    <mergeCell ref="BX44:CE44"/>
    <mergeCell ref="A44:BW44"/>
    <mergeCell ref="ES44:FD44"/>
    <mergeCell ref="EF44:ER44"/>
    <mergeCell ref="DS44:EE44"/>
    <mergeCell ref="DF44:DR44"/>
    <mergeCell ref="CS44:DE44"/>
    <mergeCell ref="CF44:CR44"/>
    <mergeCell ref="A50:BW50"/>
    <mergeCell ref="BX50:CE50"/>
    <mergeCell ref="CF50:CR50"/>
    <mergeCell ref="CS50:DE50"/>
    <mergeCell ref="DF50:DR50"/>
    <mergeCell ref="DS50:EE50"/>
    <mergeCell ref="EF50:ER50"/>
    <mergeCell ref="ES50:FD50"/>
    <mergeCell ref="A91:BW91"/>
    <mergeCell ref="BX91:CE91"/>
    <mergeCell ref="CF91:CR91"/>
    <mergeCell ref="CS91:DE91"/>
    <mergeCell ref="DF91:DR91"/>
    <mergeCell ref="DS91:EE91"/>
    <mergeCell ref="EF91:ER91"/>
    <mergeCell ref="ES91:FD91"/>
    <mergeCell ref="EF109:ER109"/>
    <mergeCell ref="ES109:FD109"/>
    <mergeCell ref="A109:BW109"/>
    <mergeCell ref="BX109:CE109"/>
    <mergeCell ref="CF109:CR109"/>
    <mergeCell ref="CS109:DE109"/>
    <mergeCell ref="DF109:DR109"/>
    <mergeCell ref="DS109:EE109"/>
    <mergeCell ref="A93:BW93"/>
    <mergeCell ref="BX93:CE93"/>
    <mergeCell ref="CF93:CR93"/>
    <mergeCell ref="CS93:DE93"/>
    <mergeCell ref="DF93:DR93"/>
    <mergeCell ref="DS93:EE93"/>
    <mergeCell ref="EF111:ER111"/>
    <mergeCell ref="ES111:FD111"/>
    <mergeCell ref="A111:BW111"/>
    <mergeCell ref="BX111:CE111"/>
    <mergeCell ref="CF111:CR111"/>
    <mergeCell ref="CS111:DE111"/>
    <mergeCell ref="DF111:DR111"/>
    <mergeCell ref="DS111:EE111"/>
    <mergeCell ref="EF52:ER52"/>
    <mergeCell ref="ES52:FD52"/>
    <mergeCell ref="A52:BW52"/>
    <mergeCell ref="BX52:CE52"/>
    <mergeCell ref="CF52:CR52"/>
    <mergeCell ref="CS52:DE52"/>
    <mergeCell ref="DF52:DR52"/>
    <mergeCell ref="DS52:EE52"/>
    <mergeCell ref="A51:BW51"/>
    <mergeCell ref="BX51:CE51"/>
    <mergeCell ref="CF51:CR51"/>
    <mergeCell ref="CS51:DE51"/>
    <mergeCell ref="DF51:DR51"/>
    <mergeCell ref="DS51:EE51"/>
    <mergeCell ref="EF51:ER51"/>
    <mergeCell ref="ES51:FD51"/>
    <mergeCell ref="A90:BW90"/>
    <mergeCell ref="BX90:CE90"/>
    <mergeCell ref="CF90:CR90"/>
    <mergeCell ref="CS90:DE90"/>
    <mergeCell ref="DF90:DR90"/>
    <mergeCell ref="DS90:EE90"/>
    <mergeCell ref="EF90:ER90"/>
    <mergeCell ref="ES90:FD90"/>
    <mergeCell ref="A108:BW108"/>
    <mergeCell ref="BX108:CE108"/>
    <mergeCell ref="CF108:CR108"/>
    <mergeCell ref="CS108:DE108"/>
    <mergeCell ref="DF108:DR108"/>
    <mergeCell ref="DS108:EE108"/>
    <mergeCell ref="EF108:ER108"/>
    <mergeCell ref="ES108:FD108"/>
    <mergeCell ref="A163:BW163"/>
    <mergeCell ref="BX163:CE163"/>
    <mergeCell ref="CF163:CR163"/>
    <mergeCell ref="CS163:DE163"/>
    <mergeCell ref="DF163:DR163"/>
    <mergeCell ref="DS163:EE163"/>
    <mergeCell ref="EF163:ER163"/>
    <mergeCell ref="ES163:FD163"/>
    <mergeCell ref="CF47:CR47"/>
    <mergeCell ref="CS47:DE47"/>
    <mergeCell ref="DF47:DR47"/>
    <mergeCell ref="DS47:EE47"/>
    <mergeCell ref="EF47:ER47"/>
    <mergeCell ref="ES47:FD47"/>
    <mergeCell ref="A53:BW53"/>
    <mergeCell ref="BX53:CE53"/>
    <mergeCell ref="CF53:CR53"/>
    <mergeCell ref="CS53:DE53"/>
    <mergeCell ref="DF53:DR53"/>
    <mergeCell ref="DS53:EE53"/>
    <mergeCell ref="EF53:ER53"/>
    <mergeCell ref="ES53:FD53"/>
    <mergeCell ref="A63:BW63"/>
    <mergeCell ref="BX63:CE63"/>
    <mergeCell ref="CF63:CR63"/>
    <mergeCell ref="CS63:DE63"/>
    <mergeCell ref="DF63:DR63"/>
    <mergeCell ref="DS63:EE63"/>
    <mergeCell ref="EF63:ER63"/>
    <mergeCell ref="ES63:FD63"/>
    <mergeCell ref="A92:BW92"/>
    <mergeCell ref="BX92:CE92"/>
    <mergeCell ref="CF92:CR92"/>
    <mergeCell ref="CS92:DE92"/>
    <mergeCell ref="DF92:DR92"/>
    <mergeCell ref="DS92:EE92"/>
    <mergeCell ref="A110:BW110"/>
    <mergeCell ref="BX110:CE110"/>
    <mergeCell ref="CF110:CR110"/>
    <mergeCell ref="CS110:DE110"/>
    <mergeCell ref="DF110:DR110"/>
    <mergeCell ref="DS110:EE110"/>
    <mergeCell ref="EF110:ER110"/>
    <mergeCell ref="ES110:FD110"/>
    <mergeCell ref="A154:BW154"/>
    <mergeCell ref="BX154:CE154"/>
    <mergeCell ref="CF154:CR154"/>
    <mergeCell ref="CS154:DE154"/>
    <mergeCell ref="DF154:DR154"/>
    <mergeCell ref="DS154:EE154"/>
    <mergeCell ref="EF154:ER154"/>
    <mergeCell ref="ES154:FD154"/>
    <mergeCell ref="ES166:FD166"/>
    <mergeCell ref="A166:BW166"/>
    <mergeCell ref="BX166:CE166"/>
    <mergeCell ref="CF166:CR166"/>
    <mergeCell ref="CS166:DE166"/>
    <mergeCell ref="DF166:DR166"/>
    <mergeCell ref="DS166:EE166"/>
    <mergeCell ref="EF67:ER67"/>
    <mergeCell ref="ES67:FD67"/>
    <mergeCell ref="A67:BW67"/>
    <mergeCell ref="BX67:CE67"/>
    <mergeCell ref="CF67:CR67"/>
    <mergeCell ref="CS67:DE67"/>
    <mergeCell ref="DF67:DR67"/>
    <mergeCell ref="DS67:EE67"/>
    <mergeCell ref="A65:BW65"/>
    <mergeCell ref="BX65:CE65"/>
    <mergeCell ref="CF65:CR65"/>
    <mergeCell ref="CS65:DE65"/>
    <mergeCell ref="DF65:DR65"/>
    <mergeCell ref="DS65:EE65"/>
    <mergeCell ref="EF65:ER65"/>
    <mergeCell ref="ES65:FD65"/>
    <mergeCell ref="A66:BW66"/>
    <mergeCell ref="BX66:CE66"/>
    <mergeCell ref="CF66:CR66"/>
    <mergeCell ref="CS66:DE66"/>
    <mergeCell ref="DF66:DR66"/>
    <mergeCell ref="DS66:EE66"/>
    <mergeCell ref="EF66:ER66"/>
    <mergeCell ref="ES66:FD66"/>
    <mergeCell ref="A155:BW155"/>
    <mergeCell ref="BX155:CE155"/>
    <mergeCell ref="CF155:CR155"/>
    <mergeCell ref="CS155:DE155"/>
    <mergeCell ref="DF155:DR155"/>
    <mergeCell ref="DS155:EE155"/>
    <mergeCell ref="EF155:ER155"/>
    <mergeCell ref="ES155:FD155"/>
    <mergeCell ref="A156:BW156"/>
    <mergeCell ref="BX156:CE156"/>
    <mergeCell ref="CF156:CR156"/>
    <mergeCell ref="CS156:DE156"/>
    <mergeCell ref="DF156:DR156"/>
    <mergeCell ref="DS156:EE156"/>
    <mergeCell ref="EF156:ER156"/>
    <mergeCell ref="ES156:FD156"/>
    <mergeCell ref="A157:BW157"/>
    <mergeCell ref="BX157:CE157"/>
    <mergeCell ref="CF157:CR157"/>
    <mergeCell ref="CS157:DE157"/>
    <mergeCell ref="DF157:DR157"/>
    <mergeCell ref="DS157:EE157"/>
    <mergeCell ref="EF157:ER157"/>
    <mergeCell ref="ES157:FD157"/>
    <mergeCell ref="A158:BW158"/>
    <mergeCell ref="BX158:CE158"/>
    <mergeCell ref="CF158:CR158"/>
    <mergeCell ref="CS158:DE158"/>
    <mergeCell ref="DF158:DR158"/>
    <mergeCell ref="DS158:EE158"/>
    <mergeCell ref="EF158:ER158"/>
    <mergeCell ref="ES158:FD15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4"/>
  <sheetViews>
    <sheetView tabSelected="1" view="pageBreakPreview" zoomScale="96" zoomScaleSheetLayoutView="96" zoomScalePageLayoutView="0" workbookViewId="0" topLeftCell="A1">
      <selection activeCell="C1" sqref="A1:FF24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59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4.00390625" style="1" customWidth="1"/>
    <col min="172" max="172" width="10.875" style="1" hidden="1" customWidth="1"/>
    <col min="173" max="16384" width="0.875" style="1" customWidth="1"/>
  </cols>
  <sheetData>
    <row r="1" spans="1:157" s="2" customFormat="1" ht="1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60"/>
    </row>
    <row r="2" spans="1:162" s="2" customFormat="1" ht="11.25">
      <c r="A2" s="5"/>
      <c r="B2" s="232" t="s">
        <v>206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233" t="s">
        <v>207</v>
      </c>
      <c r="B4" s="233"/>
      <c r="C4" s="233"/>
      <c r="D4" s="233"/>
      <c r="E4" s="233"/>
      <c r="F4" s="233"/>
      <c r="G4" s="233"/>
      <c r="H4" s="234"/>
      <c r="I4" s="239" t="s">
        <v>0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40"/>
      <c r="CN4" s="245" t="s">
        <v>208</v>
      </c>
      <c r="CO4" s="233"/>
      <c r="CP4" s="233"/>
      <c r="CQ4" s="233"/>
      <c r="CR4" s="233"/>
      <c r="CS4" s="233"/>
      <c r="CT4" s="233"/>
      <c r="CU4" s="234"/>
      <c r="CV4" s="245" t="s">
        <v>209</v>
      </c>
      <c r="CW4" s="233"/>
      <c r="CX4" s="233"/>
      <c r="CY4" s="233"/>
      <c r="CZ4" s="233"/>
      <c r="DA4" s="233"/>
      <c r="DB4" s="233"/>
      <c r="DC4" s="233"/>
      <c r="DD4" s="233"/>
      <c r="DE4" s="234"/>
      <c r="DF4" s="248" t="s">
        <v>210</v>
      </c>
      <c r="DG4" s="251" t="s">
        <v>10</v>
      </c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</row>
    <row r="5" spans="1:162" s="3" customFormat="1" ht="11.25">
      <c r="A5" s="235"/>
      <c r="B5" s="235"/>
      <c r="C5" s="235"/>
      <c r="D5" s="235"/>
      <c r="E5" s="235"/>
      <c r="F5" s="235"/>
      <c r="G5" s="235"/>
      <c r="H5" s="236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2"/>
      <c r="CN5" s="246"/>
      <c r="CO5" s="235"/>
      <c r="CP5" s="235"/>
      <c r="CQ5" s="235"/>
      <c r="CR5" s="235"/>
      <c r="CS5" s="235"/>
      <c r="CT5" s="235"/>
      <c r="CU5" s="236"/>
      <c r="CV5" s="246"/>
      <c r="CW5" s="235"/>
      <c r="CX5" s="235"/>
      <c r="CY5" s="235"/>
      <c r="CZ5" s="235"/>
      <c r="DA5" s="235"/>
      <c r="DB5" s="235"/>
      <c r="DC5" s="235"/>
      <c r="DD5" s="235"/>
      <c r="DE5" s="236"/>
      <c r="DF5" s="249"/>
      <c r="DG5" s="253" t="s">
        <v>4</v>
      </c>
      <c r="DH5" s="254"/>
      <c r="DI5" s="254"/>
      <c r="DJ5" s="254"/>
      <c r="DK5" s="254"/>
      <c r="DL5" s="254"/>
      <c r="DM5" s="255" t="s">
        <v>194</v>
      </c>
      <c r="DN5" s="255"/>
      <c r="DO5" s="255"/>
      <c r="DP5" s="256" t="s">
        <v>5</v>
      </c>
      <c r="DQ5" s="256"/>
      <c r="DR5" s="256"/>
      <c r="DS5" s="257"/>
      <c r="DT5" s="253" t="s">
        <v>4</v>
      </c>
      <c r="DU5" s="254"/>
      <c r="DV5" s="254"/>
      <c r="DW5" s="254"/>
      <c r="DX5" s="254"/>
      <c r="DY5" s="254"/>
      <c r="DZ5" s="255" t="s">
        <v>280</v>
      </c>
      <c r="EA5" s="255"/>
      <c r="EB5" s="255"/>
      <c r="EC5" s="256" t="s">
        <v>5</v>
      </c>
      <c r="ED5" s="256"/>
      <c r="EE5" s="256"/>
      <c r="EF5" s="257"/>
      <c r="EG5" s="253" t="s">
        <v>4</v>
      </c>
      <c r="EH5" s="254"/>
      <c r="EI5" s="254"/>
      <c r="EJ5" s="254"/>
      <c r="EK5" s="254"/>
      <c r="EL5" s="254"/>
      <c r="EM5" s="255" t="s">
        <v>297</v>
      </c>
      <c r="EN5" s="255"/>
      <c r="EO5" s="255"/>
      <c r="EP5" s="256" t="s">
        <v>5</v>
      </c>
      <c r="EQ5" s="256"/>
      <c r="ER5" s="256"/>
      <c r="ES5" s="257"/>
      <c r="ET5" s="245" t="s">
        <v>9</v>
      </c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</row>
    <row r="6" spans="1:162" s="2" customFormat="1" ht="78" customHeight="1">
      <c r="A6" s="237"/>
      <c r="B6" s="237"/>
      <c r="C6" s="237"/>
      <c r="D6" s="237"/>
      <c r="E6" s="237"/>
      <c r="F6" s="237"/>
      <c r="G6" s="237"/>
      <c r="H6" s="238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4"/>
      <c r="CN6" s="247"/>
      <c r="CO6" s="237"/>
      <c r="CP6" s="237"/>
      <c r="CQ6" s="237"/>
      <c r="CR6" s="237"/>
      <c r="CS6" s="237"/>
      <c r="CT6" s="237"/>
      <c r="CU6" s="238"/>
      <c r="CV6" s="247"/>
      <c r="CW6" s="237"/>
      <c r="CX6" s="237"/>
      <c r="CY6" s="237"/>
      <c r="CZ6" s="237"/>
      <c r="DA6" s="237"/>
      <c r="DB6" s="237"/>
      <c r="DC6" s="237"/>
      <c r="DD6" s="237"/>
      <c r="DE6" s="238"/>
      <c r="DF6" s="250"/>
      <c r="DG6" s="258" t="s">
        <v>211</v>
      </c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60"/>
      <c r="DT6" s="258" t="s">
        <v>212</v>
      </c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60"/>
      <c r="EG6" s="258" t="s">
        <v>213</v>
      </c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60"/>
      <c r="ET6" s="24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</row>
    <row r="7" spans="1:162" s="3" customFormat="1" ht="12" thickBot="1">
      <c r="A7" s="261" t="s">
        <v>11</v>
      </c>
      <c r="B7" s="261"/>
      <c r="C7" s="261"/>
      <c r="D7" s="261"/>
      <c r="E7" s="261"/>
      <c r="F7" s="261"/>
      <c r="G7" s="261"/>
      <c r="H7" s="262"/>
      <c r="I7" s="261" t="s">
        <v>12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2"/>
      <c r="CN7" s="263" t="s">
        <v>13</v>
      </c>
      <c r="CO7" s="264"/>
      <c r="CP7" s="264"/>
      <c r="CQ7" s="264"/>
      <c r="CR7" s="264"/>
      <c r="CS7" s="264"/>
      <c r="CT7" s="264"/>
      <c r="CU7" s="265"/>
      <c r="CV7" s="263" t="s">
        <v>14</v>
      </c>
      <c r="CW7" s="264"/>
      <c r="CX7" s="264"/>
      <c r="CY7" s="264"/>
      <c r="CZ7" s="264"/>
      <c r="DA7" s="264"/>
      <c r="DB7" s="264"/>
      <c r="DC7" s="264"/>
      <c r="DD7" s="264"/>
      <c r="DE7" s="265"/>
      <c r="DF7" s="34" t="s">
        <v>15</v>
      </c>
      <c r="DG7" s="263" t="s">
        <v>17</v>
      </c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5"/>
      <c r="DT7" s="263" t="s">
        <v>18</v>
      </c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5"/>
      <c r="EG7" s="263" t="s">
        <v>283</v>
      </c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5"/>
      <c r="ET7" s="263" t="s">
        <v>284</v>
      </c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</row>
    <row r="8" spans="1:162" s="2" customFormat="1" ht="14.25" customHeight="1">
      <c r="A8" s="214">
        <v>1</v>
      </c>
      <c r="B8" s="214"/>
      <c r="C8" s="214"/>
      <c r="D8" s="214"/>
      <c r="E8" s="214"/>
      <c r="F8" s="214"/>
      <c r="G8" s="214"/>
      <c r="H8" s="215"/>
      <c r="I8" s="266" t="s">
        <v>214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67" t="s">
        <v>215</v>
      </c>
      <c r="CO8" s="268"/>
      <c r="CP8" s="268"/>
      <c r="CQ8" s="268"/>
      <c r="CR8" s="268"/>
      <c r="CS8" s="268"/>
      <c r="CT8" s="268"/>
      <c r="CU8" s="269"/>
      <c r="CV8" s="270" t="s">
        <v>42</v>
      </c>
      <c r="CW8" s="271"/>
      <c r="CX8" s="271"/>
      <c r="CY8" s="271"/>
      <c r="CZ8" s="271"/>
      <c r="DA8" s="271"/>
      <c r="DB8" s="271"/>
      <c r="DC8" s="271"/>
      <c r="DD8" s="271"/>
      <c r="DE8" s="272"/>
      <c r="DF8" s="35"/>
      <c r="DG8" s="273">
        <f>DG11+DG12+DG16</f>
        <v>61586131.01</v>
      </c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5"/>
      <c r="DT8" s="273">
        <f>DT11+DT12+DT16</f>
        <v>31913091.95</v>
      </c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5"/>
      <c r="EG8" s="273">
        <f>EG11+EG12+EG16</f>
        <v>32809033.95</v>
      </c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5"/>
      <c r="ET8" s="276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7"/>
    </row>
    <row r="9" spans="1:162" ht="99" customHeight="1">
      <c r="A9" s="220" t="s">
        <v>216</v>
      </c>
      <c r="B9" s="220"/>
      <c r="C9" s="220"/>
      <c r="D9" s="220"/>
      <c r="E9" s="220"/>
      <c r="F9" s="220"/>
      <c r="G9" s="220"/>
      <c r="H9" s="221"/>
      <c r="I9" s="278" t="s">
        <v>217</v>
      </c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19" t="s">
        <v>218</v>
      </c>
      <c r="CO9" s="220"/>
      <c r="CP9" s="220"/>
      <c r="CQ9" s="220"/>
      <c r="CR9" s="220"/>
      <c r="CS9" s="220"/>
      <c r="CT9" s="220"/>
      <c r="CU9" s="221"/>
      <c r="CV9" s="222" t="s">
        <v>42</v>
      </c>
      <c r="CW9" s="220"/>
      <c r="CX9" s="220"/>
      <c r="CY9" s="220"/>
      <c r="CZ9" s="220"/>
      <c r="DA9" s="220"/>
      <c r="DB9" s="220"/>
      <c r="DC9" s="220"/>
      <c r="DD9" s="220"/>
      <c r="DE9" s="221"/>
      <c r="DF9" s="36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51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83"/>
      <c r="ET9" s="284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5"/>
    </row>
    <row r="10" spans="1:162" s="4" customFormat="1" ht="25.5" customHeight="1">
      <c r="A10" s="220" t="s">
        <v>219</v>
      </c>
      <c r="B10" s="220"/>
      <c r="C10" s="220"/>
      <c r="D10" s="220"/>
      <c r="E10" s="220"/>
      <c r="F10" s="220"/>
      <c r="G10" s="220"/>
      <c r="H10" s="221"/>
      <c r="I10" s="278" t="s">
        <v>220</v>
      </c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19" t="s">
        <v>221</v>
      </c>
      <c r="CO10" s="220"/>
      <c r="CP10" s="220"/>
      <c r="CQ10" s="220"/>
      <c r="CR10" s="220"/>
      <c r="CS10" s="220"/>
      <c r="CT10" s="220"/>
      <c r="CU10" s="221"/>
      <c r="CV10" s="222" t="s">
        <v>42</v>
      </c>
      <c r="CW10" s="220"/>
      <c r="CX10" s="220"/>
      <c r="CY10" s="220"/>
      <c r="CZ10" s="220"/>
      <c r="DA10" s="220"/>
      <c r="DB10" s="220"/>
      <c r="DC10" s="220"/>
      <c r="DD10" s="220"/>
      <c r="DE10" s="221"/>
      <c r="DF10" s="36"/>
      <c r="DG10" s="284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7"/>
      <c r="DT10" s="284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7"/>
      <c r="EG10" s="284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7"/>
      <c r="ET10" s="280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5"/>
    </row>
    <row r="11" spans="1:172" s="4" customFormat="1" ht="23.25" customHeight="1">
      <c r="A11" s="220" t="s">
        <v>222</v>
      </c>
      <c r="B11" s="220"/>
      <c r="C11" s="220"/>
      <c r="D11" s="220"/>
      <c r="E11" s="220"/>
      <c r="F11" s="220"/>
      <c r="G11" s="220"/>
      <c r="H11" s="221"/>
      <c r="I11" s="278" t="s">
        <v>223</v>
      </c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19" t="s">
        <v>224</v>
      </c>
      <c r="CO11" s="220"/>
      <c r="CP11" s="220"/>
      <c r="CQ11" s="220"/>
      <c r="CR11" s="220"/>
      <c r="CS11" s="220"/>
      <c r="CT11" s="220"/>
      <c r="CU11" s="221"/>
      <c r="CV11" s="222" t="s">
        <v>42</v>
      </c>
      <c r="CW11" s="220"/>
      <c r="CX11" s="220"/>
      <c r="CY11" s="220"/>
      <c r="CZ11" s="220"/>
      <c r="DA11" s="220"/>
      <c r="DB11" s="220"/>
      <c r="DC11" s="220"/>
      <c r="DD11" s="220"/>
      <c r="DE11" s="221"/>
      <c r="DF11" s="36"/>
      <c r="DG11" s="78">
        <v>12008874.32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80"/>
      <c r="DT11" s="78">
        <v>12155961.12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80"/>
      <c r="EG11" s="78">
        <v>12243261.12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80"/>
      <c r="ET11" s="81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288"/>
      <c r="FP11" s="51"/>
    </row>
    <row r="12" spans="1:172" ht="32.25" customHeight="1">
      <c r="A12" s="220" t="s">
        <v>225</v>
      </c>
      <c r="B12" s="220"/>
      <c r="C12" s="220"/>
      <c r="D12" s="220"/>
      <c r="E12" s="220"/>
      <c r="F12" s="220"/>
      <c r="G12" s="220"/>
      <c r="H12" s="221"/>
      <c r="I12" s="278" t="s">
        <v>226</v>
      </c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19" t="s">
        <v>227</v>
      </c>
      <c r="CO12" s="220"/>
      <c r="CP12" s="220"/>
      <c r="CQ12" s="220"/>
      <c r="CR12" s="220"/>
      <c r="CS12" s="220"/>
      <c r="CT12" s="220"/>
      <c r="CU12" s="221"/>
      <c r="CV12" s="222" t="s">
        <v>42</v>
      </c>
      <c r="CW12" s="220"/>
      <c r="CX12" s="220"/>
      <c r="CY12" s="220"/>
      <c r="CZ12" s="220"/>
      <c r="DA12" s="220"/>
      <c r="DB12" s="220"/>
      <c r="DC12" s="220"/>
      <c r="DD12" s="220"/>
      <c r="DE12" s="221"/>
      <c r="DF12" s="36"/>
      <c r="DG12" s="78">
        <f>13269510.2+4339508.8+39702.4+14888.4</f>
        <v>17663609.799999997</v>
      </c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  <c r="DT12" s="78">
        <v>15150330.83</v>
      </c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>
        <v>15958972.83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80"/>
      <c r="ET12" s="81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288"/>
      <c r="FP12" s="7"/>
    </row>
    <row r="13" spans="1:162" s="59" customFormat="1" ht="30" customHeight="1">
      <c r="A13" s="73" t="s">
        <v>228</v>
      </c>
      <c r="B13" s="73"/>
      <c r="C13" s="73"/>
      <c r="D13" s="73"/>
      <c r="E13" s="73"/>
      <c r="F13" s="73"/>
      <c r="G13" s="73"/>
      <c r="H13" s="74"/>
      <c r="I13" s="289" t="s">
        <v>229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85" t="s">
        <v>230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58"/>
      <c r="DG13" s="78">
        <v>13269510.2</v>
      </c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80"/>
      <c r="DT13" s="78">
        <v>14440459.39</v>
      </c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80"/>
      <c r="EG13" s="78">
        <v>15249101.39</v>
      </c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80"/>
      <c r="ET13" s="81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288"/>
    </row>
    <row r="14" spans="1:162" s="59" customFormat="1" ht="20.25" customHeight="1">
      <c r="A14" s="73" t="s">
        <v>231</v>
      </c>
      <c r="B14" s="73"/>
      <c r="C14" s="73"/>
      <c r="D14" s="73"/>
      <c r="E14" s="73"/>
      <c r="F14" s="73"/>
      <c r="G14" s="73"/>
      <c r="H14" s="74"/>
      <c r="I14" s="290" t="s">
        <v>232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5" t="s">
        <v>233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58"/>
      <c r="DG14" s="78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0"/>
      <c r="DT14" s="78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80"/>
      <c r="EG14" s="78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81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288"/>
    </row>
    <row r="15" spans="1:162" s="59" customFormat="1" ht="14.25" customHeight="1">
      <c r="A15" s="73" t="s">
        <v>234</v>
      </c>
      <c r="B15" s="73"/>
      <c r="C15" s="73"/>
      <c r="D15" s="73"/>
      <c r="E15" s="73"/>
      <c r="F15" s="73"/>
      <c r="G15" s="73"/>
      <c r="H15" s="74"/>
      <c r="I15" s="290" t="s">
        <v>235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5" t="s">
        <v>236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58"/>
      <c r="DG15" s="78">
        <f>DG13</f>
        <v>13269510.2</v>
      </c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  <c r="DT15" s="78">
        <f>DT13</f>
        <v>14440459.39</v>
      </c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80"/>
      <c r="EG15" s="78">
        <f>EG13</f>
        <v>15249101.39</v>
      </c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80"/>
      <c r="ET15" s="81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288"/>
    </row>
    <row r="16" spans="1:162" s="59" customFormat="1" ht="21.75" customHeight="1">
      <c r="A16" s="73" t="s">
        <v>237</v>
      </c>
      <c r="B16" s="73"/>
      <c r="C16" s="73"/>
      <c r="D16" s="73"/>
      <c r="E16" s="73"/>
      <c r="F16" s="73"/>
      <c r="G16" s="73"/>
      <c r="H16" s="74"/>
      <c r="I16" s="289" t="s">
        <v>238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85" t="s">
        <v>239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58"/>
      <c r="DG16" s="81">
        <f>DG18+DG19+DG20</f>
        <v>31913646.89</v>
      </c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148"/>
      <c r="DT16" s="81">
        <f>DT18</f>
        <v>4606800</v>
      </c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148"/>
      <c r="EG16" s="81">
        <f>EG18</f>
        <v>4606800</v>
      </c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148"/>
      <c r="ET16" s="81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288"/>
    </row>
    <row r="17" spans="1:162" s="59" customFormat="1" ht="19.5" customHeight="1">
      <c r="A17" s="73" t="s">
        <v>240</v>
      </c>
      <c r="B17" s="73"/>
      <c r="C17" s="73"/>
      <c r="D17" s="73"/>
      <c r="E17" s="73"/>
      <c r="F17" s="73"/>
      <c r="G17" s="73"/>
      <c r="H17" s="74"/>
      <c r="I17" s="290" t="s">
        <v>232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5" t="s">
        <v>241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58"/>
      <c r="DG17" s="81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148"/>
      <c r="DT17" s="81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148"/>
      <c r="EG17" s="81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148"/>
      <c r="ET17" s="81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288"/>
    </row>
    <row r="18" spans="1:162" s="59" customFormat="1" ht="18" customHeight="1">
      <c r="A18" s="73" t="s">
        <v>242</v>
      </c>
      <c r="B18" s="73"/>
      <c r="C18" s="73"/>
      <c r="D18" s="73"/>
      <c r="E18" s="73"/>
      <c r="F18" s="73"/>
      <c r="G18" s="73"/>
      <c r="H18" s="74"/>
      <c r="I18" s="290" t="s">
        <v>235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5" t="s">
        <v>243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58" t="s">
        <v>290</v>
      </c>
      <c r="DG18" s="81">
        <v>4471600</v>
      </c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148"/>
      <c r="DT18" s="78">
        <v>4606800</v>
      </c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80"/>
      <c r="EG18" s="78">
        <v>4606800</v>
      </c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80"/>
      <c r="ET18" s="81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288"/>
    </row>
    <row r="19" spans="1:162" s="59" customFormat="1" ht="18" customHeight="1">
      <c r="A19" s="73" t="s">
        <v>337</v>
      </c>
      <c r="B19" s="73"/>
      <c r="C19" s="73"/>
      <c r="D19" s="73"/>
      <c r="E19" s="73"/>
      <c r="F19" s="73"/>
      <c r="G19" s="73"/>
      <c r="H19" s="74"/>
      <c r="I19" s="290" t="s">
        <v>235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5" t="s">
        <v>243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58" t="s">
        <v>338</v>
      </c>
      <c r="DG19" s="81">
        <v>20818516.5</v>
      </c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148"/>
      <c r="DT19" s="78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80"/>
      <c r="EG19" s="78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80"/>
      <c r="ET19" s="81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288"/>
    </row>
    <row r="20" spans="1:162" s="59" customFormat="1" ht="18" customHeight="1">
      <c r="A20" s="73" t="s">
        <v>339</v>
      </c>
      <c r="B20" s="73"/>
      <c r="C20" s="73"/>
      <c r="D20" s="73"/>
      <c r="E20" s="73"/>
      <c r="F20" s="73"/>
      <c r="G20" s="73"/>
      <c r="H20" s="74"/>
      <c r="I20" s="290" t="s">
        <v>235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5" t="s">
        <v>243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58"/>
      <c r="DG20" s="81">
        <f>99759.89+6523770.5</f>
        <v>6623530.39</v>
      </c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148"/>
      <c r="DT20" s="78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80"/>
      <c r="EG20" s="78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80"/>
      <c r="ET20" s="81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288"/>
    </row>
    <row r="21" spans="1:162" s="59" customFormat="1" ht="18" customHeight="1">
      <c r="A21" s="73" t="s">
        <v>244</v>
      </c>
      <c r="B21" s="73"/>
      <c r="C21" s="73"/>
      <c r="D21" s="73"/>
      <c r="E21" s="73"/>
      <c r="F21" s="73"/>
      <c r="G21" s="73"/>
      <c r="H21" s="74"/>
      <c r="I21" s="289" t="s">
        <v>245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85" t="s">
        <v>246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58"/>
      <c r="DG21" s="78" t="s">
        <v>327</v>
      </c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80"/>
      <c r="DT21" s="81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148"/>
      <c r="EG21" s="81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148"/>
      <c r="ET21" s="81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288"/>
    </row>
    <row r="22" spans="1:162" ht="18.75" customHeight="1">
      <c r="A22" s="220" t="s">
        <v>247</v>
      </c>
      <c r="B22" s="220"/>
      <c r="C22" s="220"/>
      <c r="D22" s="220"/>
      <c r="E22" s="220"/>
      <c r="F22" s="220"/>
      <c r="G22" s="220"/>
      <c r="H22" s="221"/>
      <c r="I22" s="291" t="s">
        <v>248</v>
      </c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9" t="s">
        <v>249</v>
      </c>
      <c r="CO22" s="220"/>
      <c r="CP22" s="220"/>
      <c r="CQ22" s="220"/>
      <c r="CR22" s="220"/>
      <c r="CS22" s="220"/>
      <c r="CT22" s="220"/>
      <c r="CU22" s="221"/>
      <c r="CV22" s="222" t="s">
        <v>42</v>
      </c>
      <c r="CW22" s="220"/>
      <c r="CX22" s="220"/>
      <c r="CY22" s="220"/>
      <c r="CZ22" s="220"/>
      <c r="DA22" s="220"/>
      <c r="DB22" s="220"/>
      <c r="DC22" s="220"/>
      <c r="DD22" s="220"/>
      <c r="DE22" s="221"/>
      <c r="DF22" s="36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  <c r="ET22" s="280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5"/>
    </row>
    <row r="23" spans="1:162" s="5" customFormat="1" ht="18" customHeight="1">
      <c r="A23" s="220" t="s">
        <v>250</v>
      </c>
      <c r="B23" s="220"/>
      <c r="C23" s="220"/>
      <c r="D23" s="220"/>
      <c r="E23" s="220"/>
      <c r="F23" s="220"/>
      <c r="G23" s="220"/>
      <c r="H23" s="221"/>
      <c r="I23" s="292" t="s">
        <v>232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19" t="s">
        <v>251</v>
      </c>
      <c r="CO23" s="220"/>
      <c r="CP23" s="220"/>
      <c r="CQ23" s="220"/>
      <c r="CR23" s="220"/>
      <c r="CS23" s="220"/>
      <c r="CT23" s="220"/>
      <c r="CU23" s="221"/>
      <c r="CV23" s="222" t="s">
        <v>42</v>
      </c>
      <c r="CW23" s="220"/>
      <c r="CX23" s="220"/>
      <c r="CY23" s="220"/>
      <c r="CZ23" s="220"/>
      <c r="DA23" s="220"/>
      <c r="DB23" s="220"/>
      <c r="DC23" s="220"/>
      <c r="DD23" s="220"/>
      <c r="DE23" s="221"/>
      <c r="DF23" s="36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  <c r="ET23" s="280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5"/>
    </row>
    <row r="24" spans="1:162" ht="18" customHeight="1">
      <c r="A24" s="220" t="s">
        <v>252</v>
      </c>
      <c r="B24" s="220"/>
      <c r="C24" s="220"/>
      <c r="D24" s="220"/>
      <c r="E24" s="220"/>
      <c r="F24" s="220"/>
      <c r="G24" s="220"/>
      <c r="H24" s="221"/>
      <c r="I24" s="292" t="s">
        <v>235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19" t="s">
        <v>253</v>
      </c>
      <c r="CO24" s="220"/>
      <c r="CP24" s="220"/>
      <c r="CQ24" s="220"/>
      <c r="CR24" s="220"/>
      <c r="CS24" s="220"/>
      <c r="CT24" s="220"/>
      <c r="CU24" s="221"/>
      <c r="CV24" s="222" t="s">
        <v>42</v>
      </c>
      <c r="CW24" s="220"/>
      <c r="CX24" s="220"/>
      <c r="CY24" s="220"/>
      <c r="CZ24" s="220"/>
      <c r="DA24" s="220"/>
      <c r="DB24" s="220"/>
      <c r="DC24" s="220"/>
      <c r="DD24" s="220"/>
      <c r="DE24" s="221"/>
      <c r="DF24" s="36"/>
      <c r="DG24" s="280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2"/>
      <c r="DT24" s="280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2"/>
      <c r="EG24" s="280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2"/>
      <c r="ET24" s="280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5"/>
    </row>
    <row r="25" spans="1:162" ht="18.75" customHeight="1" thickBot="1">
      <c r="A25" s="220" t="s">
        <v>254</v>
      </c>
      <c r="B25" s="220"/>
      <c r="C25" s="220"/>
      <c r="D25" s="220"/>
      <c r="E25" s="220"/>
      <c r="F25" s="220"/>
      <c r="G25" s="220"/>
      <c r="H25" s="221"/>
      <c r="I25" s="291" t="s">
        <v>255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28" t="s">
        <v>256</v>
      </c>
      <c r="CO25" s="229"/>
      <c r="CP25" s="229"/>
      <c r="CQ25" s="229"/>
      <c r="CR25" s="229"/>
      <c r="CS25" s="229"/>
      <c r="CT25" s="229"/>
      <c r="CU25" s="230"/>
      <c r="CV25" s="231" t="s">
        <v>42</v>
      </c>
      <c r="CW25" s="229"/>
      <c r="CX25" s="229"/>
      <c r="CY25" s="229"/>
      <c r="CZ25" s="229"/>
      <c r="DA25" s="229"/>
      <c r="DB25" s="229"/>
      <c r="DC25" s="229"/>
      <c r="DD25" s="229"/>
      <c r="DE25" s="230"/>
      <c r="DF25" s="37"/>
      <c r="DG25" s="223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94"/>
      <c r="DT25" s="226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94"/>
      <c r="EG25" s="226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94"/>
      <c r="ET25" s="226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95"/>
    </row>
    <row r="26" spans="1:162" ht="21" customHeight="1">
      <c r="A26" s="220" t="s">
        <v>257</v>
      </c>
      <c r="B26" s="220"/>
      <c r="C26" s="220"/>
      <c r="D26" s="220"/>
      <c r="E26" s="220"/>
      <c r="F26" s="220"/>
      <c r="G26" s="220"/>
      <c r="H26" s="221"/>
      <c r="I26" s="292" t="s">
        <v>232</v>
      </c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6" t="s">
        <v>258</v>
      </c>
      <c r="CO26" s="271"/>
      <c r="CP26" s="271"/>
      <c r="CQ26" s="271"/>
      <c r="CR26" s="271"/>
      <c r="CS26" s="271"/>
      <c r="CT26" s="271"/>
      <c r="CU26" s="272"/>
      <c r="CV26" s="270" t="s">
        <v>42</v>
      </c>
      <c r="CW26" s="271"/>
      <c r="CX26" s="271"/>
      <c r="CY26" s="271"/>
      <c r="CZ26" s="271"/>
      <c r="DA26" s="271"/>
      <c r="DB26" s="271"/>
      <c r="DC26" s="271"/>
      <c r="DD26" s="271"/>
      <c r="DE26" s="272"/>
      <c r="DF26" s="35"/>
      <c r="DG26" s="276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5"/>
      <c r="DT26" s="276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5"/>
      <c r="EG26" s="276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5"/>
      <c r="ET26" s="276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7"/>
    </row>
    <row r="27" spans="1:162" ht="18.75" customHeight="1">
      <c r="A27" s="220" t="s">
        <v>259</v>
      </c>
      <c r="B27" s="220"/>
      <c r="C27" s="220"/>
      <c r="D27" s="220"/>
      <c r="E27" s="220"/>
      <c r="F27" s="220"/>
      <c r="G27" s="220"/>
      <c r="H27" s="221"/>
      <c r="I27" s="292" t="s">
        <v>260</v>
      </c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19" t="s">
        <v>261</v>
      </c>
      <c r="CO27" s="220"/>
      <c r="CP27" s="220"/>
      <c r="CQ27" s="220"/>
      <c r="CR27" s="220"/>
      <c r="CS27" s="220"/>
      <c r="CT27" s="220"/>
      <c r="CU27" s="221"/>
      <c r="CV27" s="222" t="s">
        <v>42</v>
      </c>
      <c r="CW27" s="220"/>
      <c r="CX27" s="220"/>
      <c r="CY27" s="220"/>
      <c r="CZ27" s="220"/>
      <c r="DA27" s="220"/>
      <c r="DB27" s="220"/>
      <c r="DC27" s="220"/>
      <c r="DD27" s="220"/>
      <c r="DE27" s="221"/>
      <c r="DF27" s="36"/>
      <c r="DG27" s="284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7"/>
      <c r="DT27" s="280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2"/>
      <c r="EG27" s="280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2"/>
      <c r="ET27" s="280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5"/>
    </row>
    <row r="28" spans="1:162" ht="36" customHeight="1">
      <c r="A28" s="220" t="s">
        <v>12</v>
      </c>
      <c r="B28" s="220"/>
      <c r="C28" s="220"/>
      <c r="D28" s="220"/>
      <c r="E28" s="220"/>
      <c r="F28" s="220"/>
      <c r="G28" s="220"/>
      <c r="H28" s="221"/>
      <c r="I28" s="297" t="s">
        <v>262</v>
      </c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19" t="s">
        <v>263</v>
      </c>
      <c r="CO28" s="220"/>
      <c r="CP28" s="220"/>
      <c r="CQ28" s="220"/>
      <c r="CR28" s="220"/>
      <c r="CS28" s="220"/>
      <c r="CT28" s="220"/>
      <c r="CU28" s="221"/>
      <c r="CV28" s="222" t="s">
        <v>42</v>
      </c>
      <c r="CW28" s="220"/>
      <c r="CX28" s="220"/>
      <c r="CY28" s="220"/>
      <c r="CZ28" s="220"/>
      <c r="DA28" s="220"/>
      <c r="DB28" s="220"/>
      <c r="DC28" s="220"/>
      <c r="DD28" s="220"/>
      <c r="DE28" s="221"/>
      <c r="DF28" s="36"/>
      <c r="DG28" s="280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2"/>
      <c r="DT28" s="280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2"/>
      <c r="EG28" s="280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2"/>
      <c r="ET28" s="280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5"/>
    </row>
    <row r="29" spans="1:162" ht="12.75" customHeight="1">
      <c r="A29" s="299"/>
      <c r="B29" s="299"/>
      <c r="C29" s="299"/>
      <c r="D29" s="299"/>
      <c r="E29" s="299"/>
      <c r="F29" s="299"/>
      <c r="G29" s="299"/>
      <c r="H29" s="300"/>
      <c r="I29" s="303" t="s">
        <v>264</v>
      </c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5"/>
      <c r="CN29" s="306" t="s">
        <v>265</v>
      </c>
      <c r="CO29" s="299"/>
      <c r="CP29" s="299"/>
      <c r="CQ29" s="299"/>
      <c r="CR29" s="299"/>
      <c r="CS29" s="299"/>
      <c r="CT29" s="299"/>
      <c r="CU29" s="300"/>
      <c r="CV29" s="308"/>
      <c r="CW29" s="299"/>
      <c r="CX29" s="299"/>
      <c r="CY29" s="299"/>
      <c r="CZ29" s="299"/>
      <c r="DA29" s="299"/>
      <c r="DB29" s="299"/>
      <c r="DC29" s="299"/>
      <c r="DD29" s="299"/>
      <c r="DE29" s="300"/>
      <c r="DF29" s="38"/>
      <c r="DG29" s="310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2"/>
      <c r="DT29" s="310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2"/>
      <c r="EG29" s="310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  <c r="ES29" s="312"/>
      <c r="ET29" s="310"/>
      <c r="EU29" s="311"/>
      <c r="EV29" s="311"/>
      <c r="EW29" s="311"/>
      <c r="EX29" s="311"/>
      <c r="EY29" s="311"/>
      <c r="EZ29" s="311"/>
      <c r="FA29" s="311"/>
      <c r="FB29" s="311"/>
      <c r="FC29" s="311"/>
      <c r="FD29" s="311"/>
      <c r="FE29" s="311"/>
      <c r="FF29" s="316"/>
    </row>
    <row r="30" spans="1:162" ht="12.75" customHeight="1">
      <c r="A30" s="301"/>
      <c r="B30" s="301"/>
      <c r="C30" s="301"/>
      <c r="D30" s="301"/>
      <c r="E30" s="301"/>
      <c r="F30" s="301"/>
      <c r="G30" s="301"/>
      <c r="H30" s="302"/>
      <c r="I30" s="318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07"/>
      <c r="CO30" s="301"/>
      <c r="CP30" s="301"/>
      <c r="CQ30" s="301"/>
      <c r="CR30" s="301"/>
      <c r="CS30" s="301"/>
      <c r="CT30" s="301"/>
      <c r="CU30" s="302"/>
      <c r="CV30" s="309"/>
      <c r="CW30" s="301"/>
      <c r="CX30" s="301"/>
      <c r="CY30" s="301"/>
      <c r="CZ30" s="301"/>
      <c r="DA30" s="301"/>
      <c r="DB30" s="301"/>
      <c r="DC30" s="301"/>
      <c r="DD30" s="301"/>
      <c r="DE30" s="302"/>
      <c r="DF30" s="39"/>
      <c r="DG30" s="313"/>
      <c r="DH30" s="314"/>
      <c r="DI30" s="314"/>
      <c r="DJ30" s="314"/>
      <c r="DK30" s="314"/>
      <c r="DL30" s="314"/>
      <c r="DM30" s="314"/>
      <c r="DN30" s="314"/>
      <c r="DO30" s="314"/>
      <c r="DP30" s="314"/>
      <c r="DQ30" s="314"/>
      <c r="DR30" s="314"/>
      <c r="DS30" s="315"/>
      <c r="DT30" s="313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4"/>
      <c r="EF30" s="315"/>
      <c r="EG30" s="313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5"/>
      <c r="ET30" s="313"/>
      <c r="EU30" s="314"/>
      <c r="EV30" s="314"/>
      <c r="EW30" s="314"/>
      <c r="EX30" s="314"/>
      <c r="EY30" s="314"/>
      <c r="EZ30" s="314"/>
      <c r="FA30" s="314"/>
      <c r="FB30" s="314"/>
      <c r="FC30" s="314"/>
      <c r="FD30" s="314"/>
      <c r="FE30" s="314"/>
      <c r="FF30" s="317"/>
    </row>
    <row r="31" spans="1:162" ht="12.75" customHeight="1">
      <c r="A31" s="220" t="s">
        <v>13</v>
      </c>
      <c r="B31" s="220"/>
      <c r="C31" s="220"/>
      <c r="D31" s="220"/>
      <c r="E31" s="220"/>
      <c r="F31" s="220"/>
      <c r="G31" s="220"/>
      <c r="H31" s="221"/>
      <c r="I31" s="297" t="s">
        <v>266</v>
      </c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19" t="s">
        <v>267</v>
      </c>
      <c r="CO31" s="220"/>
      <c r="CP31" s="220"/>
      <c r="CQ31" s="220"/>
      <c r="CR31" s="220"/>
      <c r="CS31" s="220"/>
      <c r="CT31" s="220"/>
      <c r="CU31" s="221"/>
      <c r="CV31" s="222" t="s">
        <v>42</v>
      </c>
      <c r="CW31" s="220"/>
      <c r="CX31" s="220"/>
      <c r="CY31" s="220"/>
      <c r="CZ31" s="220"/>
      <c r="DA31" s="220"/>
      <c r="DB31" s="220"/>
      <c r="DC31" s="220"/>
      <c r="DD31" s="220"/>
      <c r="DE31" s="221"/>
      <c r="DF31" s="36"/>
      <c r="DG31" s="284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4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284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2"/>
      <c r="ET31" s="280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  <c r="FF31" s="285"/>
    </row>
    <row r="32" spans="1:162" ht="12.75" customHeight="1">
      <c r="A32" s="299"/>
      <c r="B32" s="299"/>
      <c r="C32" s="299"/>
      <c r="D32" s="299"/>
      <c r="E32" s="299"/>
      <c r="F32" s="299"/>
      <c r="G32" s="299"/>
      <c r="H32" s="300"/>
      <c r="I32" s="303" t="s">
        <v>264</v>
      </c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5"/>
      <c r="CN32" s="306" t="s">
        <v>268</v>
      </c>
      <c r="CO32" s="299"/>
      <c r="CP32" s="299"/>
      <c r="CQ32" s="299"/>
      <c r="CR32" s="299"/>
      <c r="CS32" s="299"/>
      <c r="CT32" s="299"/>
      <c r="CU32" s="300"/>
      <c r="CV32" s="308"/>
      <c r="CW32" s="299"/>
      <c r="CX32" s="299"/>
      <c r="CY32" s="299"/>
      <c r="CZ32" s="299"/>
      <c r="DA32" s="299"/>
      <c r="DB32" s="299"/>
      <c r="DC32" s="299"/>
      <c r="DD32" s="299"/>
      <c r="DE32" s="300"/>
      <c r="DF32" s="38"/>
      <c r="DG32" s="324">
        <f>DG8</f>
        <v>61586131.01</v>
      </c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2"/>
      <c r="DT32" s="324">
        <f>DT8</f>
        <v>31913091.95</v>
      </c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2"/>
      <c r="EG32" s="324">
        <f>EG8</f>
        <v>32809033.95</v>
      </c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  <c r="ES32" s="312"/>
      <c r="ET32" s="310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6"/>
    </row>
    <row r="33" spans="1:162" ht="12.75" customHeight="1" thickBot="1">
      <c r="A33" s="301"/>
      <c r="B33" s="301"/>
      <c r="C33" s="301"/>
      <c r="D33" s="301"/>
      <c r="E33" s="301"/>
      <c r="F33" s="301"/>
      <c r="G33" s="301"/>
      <c r="H33" s="302"/>
      <c r="I33" s="318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20"/>
      <c r="CO33" s="321"/>
      <c r="CP33" s="321"/>
      <c r="CQ33" s="321"/>
      <c r="CR33" s="321"/>
      <c r="CS33" s="321"/>
      <c r="CT33" s="321"/>
      <c r="CU33" s="322"/>
      <c r="CV33" s="323"/>
      <c r="CW33" s="321"/>
      <c r="CX33" s="321"/>
      <c r="CY33" s="321"/>
      <c r="CZ33" s="321"/>
      <c r="DA33" s="321"/>
      <c r="DB33" s="321"/>
      <c r="DC33" s="321"/>
      <c r="DD33" s="321"/>
      <c r="DE33" s="322"/>
      <c r="DF33" s="40"/>
      <c r="DG33" s="325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7"/>
      <c r="DT33" s="325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7"/>
      <c r="EG33" s="325"/>
      <c r="EH33" s="326"/>
      <c r="EI33" s="326"/>
      <c r="EJ33" s="326"/>
      <c r="EK33" s="326"/>
      <c r="EL33" s="326"/>
      <c r="EM33" s="326"/>
      <c r="EN33" s="326"/>
      <c r="EO33" s="326"/>
      <c r="EP33" s="326"/>
      <c r="EQ33" s="326"/>
      <c r="ER33" s="326"/>
      <c r="ES33" s="327"/>
      <c r="ET33" s="325"/>
      <c r="EU33" s="326"/>
      <c r="EV33" s="326"/>
      <c r="EW33" s="326"/>
      <c r="EX33" s="326"/>
      <c r="EY33" s="326"/>
      <c r="EZ33" s="326"/>
      <c r="FA33" s="326"/>
      <c r="FB33" s="326"/>
      <c r="FC33" s="326"/>
      <c r="FD33" s="326"/>
      <c r="FE33" s="326"/>
      <c r="FF33" s="328"/>
    </row>
    <row r="34" ht="12.75" customHeight="1">
      <c r="FA34" s="1"/>
    </row>
    <row r="35" spans="9:157" ht="12.75" customHeight="1">
      <c r="I35" s="1" t="s">
        <v>269</v>
      </c>
      <c r="FA35" s="1"/>
    </row>
    <row r="36" spans="9:157" ht="12.75" customHeight="1">
      <c r="I36" s="1" t="s">
        <v>270</v>
      </c>
      <c r="AQ36" s="314" t="s">
        <v>293</v>
      </c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Y36" s="329" t="s">
        <v>295</v>
      </c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30"/>
      <c r="CT36" s="330"/>
      <c r="CU36" s="330"/>
      <c r="CV36" s="330"/>
      <c r="CW36" s="330"/>
      <c r="CX36" s="330"/>
      <c r="CY36" s="331"/>
      <c r="CZ36" s="331"/>
      <c r="DA36" s="331"/>
      <c r="DB36" s="331"/>
      <c r="DC36" s="331"/>
      <c r="DD36" s="331"/>
      <c r="DE36" s="331"/>
      <c r="DF36" s="331"/>
      <c r="FA36" s="1"/>
    </row>
    <row r="37" spans="1:1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32" t="s">
        <v>271</v>
      </c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"/>
      <c r="BJ37" s="3"/>
      <c r="BK37" s="332" t="s">
        <v>21</v>
      </c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"/>
      <c r="BX37" s="3"/>
      <c r="BY37" s="332" t="s">
        <v>22</v>
      </c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3"/>
      <c r="BJ38" s="3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3"/>
      <c r="BX38" s="3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9:157" ht="12.75" customHeight="1">
      <c r="I39" s="1" t="s">
        <v>272</v>
      </c>
      <c r="AM39" s="314" t="s">
        <v>273</v>
      </c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G39" s="314" t="s">
        <v>274</v>
      </c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CA39" s="333" t="s">
        <v>275</v>
      </c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1"/>
      <c r="CT39" s="331"/>
      <c r="CU39" s="331"/>
      <c r="FA39" s="1"/>
    </row>
    <row r="40" spans="1:1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32" t="s">
        <v>271</v>
      </c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"/>
      <c r="BF40" s="3"/>
      <c r="BG40" s="332" t="s">
        <v>276</v>
      </c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"/>
      <c r="BZ40" s="3"/>
      <c r="CA40" s="332" t="s">
        <v>277</v>
      </c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ht="11.2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3"/>
      <c r="BF41" s="3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3"/>
      <c r="BZ41" s="3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9:157" ht="14.25" customHeight="1">
      <c r="I42" s="334" t="s">
        <v>23</v>
      </c>
      <c r="J42" s="334"/>
      <c r="K42" s="301" t="s">
        <v>335</v>
      </c>
      <c r="L42" s="301"/>
      <c r="M42" s="301"/>
      <c r="N42" s="330" t="s">
        <v>23</v>
      </c>
      <c r="O42" s="330"/>
      <c r="Q42" s="301" t="s">
        <v>326</v>
      </c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34">
        <v>20</v>
      </c>
      <c r="AG42" s="334"/>
      <c r="AH42" s="334"/>
      <c r="AI42" s="335" t="s">
        <v>194</v>
      </c>
      <c r="AJ42" s="335"/>
      <c r="AK42" s="335"/>
      <c r="AL42" s="1" t="s">
        <v>5</v>
      </c>
      <c r="FA42" s="1"/>
    </row>
    <row r="43" ht="9.75" customHeight="1">
      <c r="FA43" s="1"/>
    </row>
    <row r="44" spans="1:157" ht="12" customHeight="1" hidden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8"/>
      <c r="FA44" s="1"/>
    </row>
    <row r="45" spans="1:157" ht="15.75" customHeight="1">
      <c r="A45" s="19" t="s">
        <v>278</v>
      </c>
      <c r="CM45" s="20"/>
      <c r="FA45" s="1"/>
    </row>
    <row r="46" spans="1:157" ht="19.5" customHeight="1">
      <c r="A46" s="336" t="s">
        <v>291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37"/>
      <c r="FA46" s="1"/>
    </row>
    <row r="47" spans="1:162" ht="12" customHeight="1">
      <c r="A47" s="338" t="s">
        <v>279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9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ht="26.25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2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15" customHeight="1">
      <c r="A49" s="336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AH49" s="314" t="s">
        <v>292</v>
      </c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37"/>
      <c r="FA49" s="1"/>
    </row>
    <row r="50" spans="1:162" ht="10.5" customHeight="1">
      <c r="A50" s="338" t="s">
        <v>21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"/>
      <c r="AA50" s="3"/>
      <c r="AB50" s="3"/>
      <c r="AC50" s="3"/>
      <c r="AD50" s="3"/>
      <c r="AE50" s="3"/>
      <c r="AF50" s="3"/>
      <c r="AG50" s="3"/>
      <c r="AH50" s="332" t="s">
        <v>22</v>
      </c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2"/>
      <c r="CG50" s="332"/>
      <c r="CH50" s="332"/>
      <c r="CI50" s="332"/>
      <c r="CJ50" s="332"/>
      <c r="CK50" s="332"/>
      <c r="CL50" s="332"/>
      <c r="CM50" s="339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57" ht="33.75" customHeight="1">
      <c r="A51" s="19"/>
      <c r="CM51" s="20"/>
      <c r="FA51" s="1"/>
    </row>
    <row r="52" spans="1:157" ht="19.5" customHeight="1">
      <c r="A52" s="340" t="s">
        <v>23</v>
      </c>
      <c r="B52" s="334"/>
      <c r="C52" s="301" t="s">
        <v>335</v>
      </c>
      <c r="D52" s="301"/>
      <c r="E52" s="301"/>
      <c r="F52" s="330" t="s">
        <v>23</v>
      </c>
      <c r="G52" s="330"/>
      <c r="I52" s="301" t="s">
        <v>326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34">
        <v>20</v>
      </c>
      <c r="Y52" s="334"/>
      <c r="Z52" s="334"/>
      <c r="AA52" s="335" t="s">
        <v>194</v>
      </c>
      <c r="AB52" s="335"/>
      <c r="AC52" s="335"/>
      <c r="AD52" s="1" t="s">
        <v>5</v>
      </c>
      <c r="CM52" s="20"/>
      <c r="FA52" s="1"/>
    </row>
    <row r="53" spans="1:157" ht="33.75" customHeight="1" thickBo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FA53" s="1"/>
    </row>
    <row r="54" spans="1:157" ht="3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FA54" s="1"/>
    </row>
  </sheetData>
  <sheetProtection/>
  <mergeCells count="253"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19:H19"/>
    <mergeCell ref="I19:CM19"/>
    <mergeCell ref="CN19:CU19"/>
    <mergeCell ref="CV19:DE19"/>
    <mergeCell ref="DG19:DS19"/>
    <mergeCell ref="DT19:EF19"/>
    <mergeCell ref="A52:B52"/>
    <mergeCell ref="C52:E52"/>
    <mergeCell ref="F52:G52"/>
    <mergeCell ref="I52:W52"/>
    <mergeCell ref="X52:Z52"/>
    <mergeCell ref="AA52:AC52"/>
    <mergeCell ref="A46:CM46"/>
    <mergeCell ref="A47:CM47"/>
    <mergeCell ref="A49:Y49"/>
    <mergeCell ref="AH49:CM49"/>
    <mergeCell ref="A50:Y50"/>
    <mergeCell ref="AH50:CM50"/>
    <mergeCell ref="I42:J42"/>
    <mergeCell ref="K42:M42"/>
    <mergeCell ref="N42:O42"/>
    <mergeCell ref="Q42:AE42"/>
    <mergeCell ref="AF42:AH42"/>
    <mergeCell ref="AI42:AK42"/>
    <mergeCell ref="AM39:BD39"/>
    <mergeCell ref="BG39:BX39"/>
    <mergeCell ref="CA39:CU39"/>
    <mergeCell ref="AM40:BD40"/>
    <mergeCell ref="BG40:BX40"/>
    <mergeCell ref="CA40:CR40"/>
    <mergeCell ref="ET32:FF33"/>
    <mergeCell ref="I33:CM33"/>
    <mergeCell ref="AQ36:BH36"/>
    <mergeCell ref="BK36:BV36"/>
    <mergeCell ref="BY36:DF36"/>
    <mergeCell ref="AQ37:BH37"/>
    <mergeCell ref="BK37:BV37"/>
    <mergeCell ref="BY37:CR37"/>
    <mergeCell ref="DT31:EF31"/>
    <mergeCell ref="EG31:ES31"/>
    <mergeCell ref="ET31:FF31"/>
    <mergeCell ref="A32:H33"/>
    <mergeCell ref="I32:CM32"/>
    <mergeCell ref="CN32:CU33"/>
    <mergeCell ref="CV32:DE33"/>
    <mergeCell ref="DG32:DS33"/>
    <mergeCell ref="DT32:EF33"/>
    <mergeCell ref="EG32:ES33"/>
    <mergeCell ref="I30:CM30"/>
    <mergeCell ref="A31:H31"/>
    <mergeCell ref="I31:CM31"/>
    <mergeCell ref="CN31:CU31"/>
    <mergeCell ref="CV31:DE31"/>
    <mergeCell ref="DG31:DS31"/>
    <mergeCell ref="EG28:ES28"/>
    <mergeCell ref="ET28:FF28"/>
    <mergeCell ref="A29:H30"/>
    <mergeCell ref="I29:CM29"/>
    <mergeCell ref="CN29:CU30"/>
    <mergeCell ref="CV29:DE30"/>
    <mergeCell ref="DG29:DS30"/>
    <mergeCell ref="DT29:EF30"/>
    <mergeCell ref="EG29:ES30"/>
    <mergeCell ref="ET29:FF30"/>
    <mergeCell ref="A28:H28"/>
    <mergeCell ref="I28:CM28"/>
    <mergeCell ref="CN28:CU28"/>
    <mergeCell ref="CV28:DE28"/>
    <mergeCell ref="DG28:DS28"/>
    <mergeCell ref="DT28:EF28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6:H26"/>
    <mergeCell ref="I26:CM26"/>
    <mergeCell ref="CN26:CU26"/>
    <mergeCell ref="CV26:DE26"/>
    <mergeCell ref="DG26:DS26"/>
    <mergeCell ref="DT26:EF26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4:H24"/>
    <mergeCell ref="I24:CM24"/>
    <mergeCell ref="CN24:CU24"/>
    <mergeCell ref="CV24:DE24"/>
    <mergeCell ref="DG24:DS24"/>
    <mergeCell ref="DT24:EF24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2:H22"/>
    <mergeCell ref="I22:CM22"/>
    <mergeCell ref="CN22:CU22"/>
    <mergeCell ref="CV22:DE22"/>
    <mergeCell ref="DG22:DS22"/>
    <mergeCell ref="DT22:EF22"/>
    <mergeCell ref="EG18:ES18"/>
    <mergeCell ref="ET18:FF18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18:H18"/>
    <mergeCell ref="I18:CM18"/>
    <mergeCell ref="CN18:CU18"/>
    <mergeCell ref="CV18:DE18"/>
    <mergeCell ref="DG18:DS18"/>
    <mergeCell ref="DT18:EF18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I16:CM16"/>
    <mergeCell ref="CN16:CU16"/>
    <mergeCell ref="CV16:DE16"/>
    <mergeCell ref="DG16:DS16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4:H14"/>
    <mergeCell ref="I14:CM14"/>
    <mergeCell ref="CN14:CU14"/>
    <mergeCell ref="CV14:DE14"/>
    <mergeCell ref="DG14:DS14"/>
    <mergeCell ref="DT14:EF14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2:H12"/>
    <mergeCell ref="I12:CM12"/>
    <mergeCell ref="CN12:CU12"/>
    <mergeCell ref="CV12:DE12"/>
    <mergeCell ref="DG12:DS12"/>
    <mergeCell ref="DT12:EF12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0:H10"/>
    <mergeCell ref="I10:CM10"/>
    <mergeCell ref="CN10:CU10"/>
    <mergeCell ref="CV10:DE10"/>
    <mergeCell ref="DG10:DS10"/>
    <mergeCell ref="DT10:EF10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P5:DS5"/>
    <mergeCell ref="DT5:DY5"/>
    <mergeCell ref="DZ5:EB5"/>
    <mergeCell ref="EC5:EF5"/>
    <mergeCell ref="EG5:EL5"/>
    <mergeCell ref="EM5:EO5"/>
    <mergeCell ref="DR1:EZ1"/>
    <mergeCell ref="B2:FE2"/>
    <mergeCell ref="A4:H6"/>
    <mergeCell ref="I4:CM6"/>
    <mergeCell ref="CN4:CU6"/>
    <mergeCell ref="CV4:DE6"/>
    <mergeCell ref="DF4:DF6"/>
    <mergeCell ref="DG4:FF4"/>
    <mergeCell ref="DG5:DL5"/>
    <mergeCell ref="DM5:DO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2022-03-30T05:40:06Z</cp:lastPrinted>
  <dcterms:created xsi:type="dcterms:W3CDTF">2011-01-11T10:25:48Z</dcterms:created>
  <dcterms:modified xsi:type="dcterms:W3CDTF">2022-03-30T05:44:43Z</dcterms:modified>
  <cp:category/>
  <cp:version/>
  <cp:contentType/>
  <cp:contentStatus/>
</cp:coreProperties>
</file>