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1"/>
  </bookViews>
  <sheets>
    <sheet name="стр.1_4 " sheetId="1" r:id="rId1"/>
    <sheet name="стр.5_6" sheetId="2" r:id="rId2"/>
  </sheets>
  <definedNames>
    <definedName name="TABLE" localSheetId="0">'стр.1_4 '!#REF!</definedName>
    <definedName name="TABLE" localSheetId="1">'стр.5_6'!#REF!</definedName>
    <definedName name="TABLE_2" localSheetId="0">'стр.1_4 '!#REF!</definedName>
    <definedName name="TABLE_2" localSheetId="1">'стр.5_6'!#REF!</definedName>
    <definedName name="_xlnm.Print_Titles" localSheetId="0">'стр.1_4 '!$23:$26</definedName>
    <definedName name="_xlnm.Print_Titles" localSheetId="1">'стр.5_6'!$23:$26</definedName>
  </definedNames>
  <calcPr fullCalcOnLoad="1"/>
</workbook>
</file>

<file path=xl/sharedStrings.xml><?xml version="1.0" encoding="utf-8"?>
<sst xmlns="http://schemas.openxmlformats.org/spreadsheetml/2006/main" count="814" uniqueCount="330">
  <si>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</si>
  <si>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</si>
  <si>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</si>
  <si>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</si>
  <si>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</si>
  <si>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</si>
  <si>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</si>
  <si>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</si>
  <si>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</si>
  <si>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</si>
  <si>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</si>
  <si>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</si>
  <si>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</si>
  <si>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</si>
  <si>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</si>
  <si>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</si>
  <si>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</si>
  <si>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</si>
  <si>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</si>
  <si>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</si>
  <si>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</si>
  <si>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</si>
  <si>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</si>
  <si>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</si>
  <si>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</si>
  <si>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</si>
  <si>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</si>
  <si>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</si>
  <si>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</si>
  <si>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</si>
  <si>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</si>
  <si>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</si>
  <si>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</si>
  <si>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</si>
  <si>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</si>
  <si>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</si>
  <si>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</si>
  <si>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</si>
  <si>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</si>
  <si>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</si>
  <si>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</si>
  <si>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</si>
  <si>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</si>
  <si>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</si>
  <si>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</si>
  <si>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</si>
  <si>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</si>
  <si>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</si>
  <si>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</si>
  <si>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</si>
  <si>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</si>
  <si>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</si>
  <si>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</si>
  <si>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</si>
  <si>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</si>
  <si>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</si>
  <si>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</si>
  <si>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</si>
  <si>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</si>
  <si>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</si>
  <si>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</si>
  <si>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</si>
  <si>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</si>
  <si>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</si>
  <si>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</si>
  <si>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</si>
  <si>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</si>
  <si>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</si>
  <si>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</si>
  <si>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</si>
  <si>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</si>
  <si>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</si>
  <si>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</si>
  <si>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</si>
  <si>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</si>
  <si>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</si>
  <si>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</si>
  <si>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</si>
  <si>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</si>
  <si>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</si>
  <si>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</si>
  <si>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</si>
  <si>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</si>
  <si>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</si>
  <si>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</si>
  <si>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</si>
  <si>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</si>
  <si>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</si>
  <si>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</si>
  <si>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</si>
  <si>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</si>
  <si>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</si>
  <si>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</si>
  <si>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</si>
  <si>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</si>
  <si>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</si>
  <si>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</si>
  <si>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</si>
  <si>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</si>
  <si>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</si>
  <si>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</si>
  <si>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</si>
  <si>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</si>
  <si>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</si>
  <si>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</si>
  <si>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</si>
  <si>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</si>
  <si>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</si>
  <si>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</si>
  <si>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</si>
  <si>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</si>
  <si>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</si>
  <si>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</si>
  <si>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</si>
  <si>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</si>
  <si>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</si>
  <si>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</si>
  <si>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</si>
  <si>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</si>
  <si>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</si>
  <si>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</si>
  <si>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</si>
  <si>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</si>
  <si>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</si>
  <si>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</si>
  <si>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</si>
  <si>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</si>
  <si>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</si>
  <si>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</si>
  <si>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</si>
  <si>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</si>
  <si>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</si>
  <si>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</si>
  <si>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</si>
  <si>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</si>
  <si>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</si>
  <si>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</si>
  <si>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</si>
  <si>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</si>
  <si>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</si>
  <si>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</si>
  <si>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</si>
  <si>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</si>
  <si>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</si>
  <si>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</si>
  <si>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</si>
  <si>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</si>
  <si>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</si>
  <si>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</si>
  <si>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</si>
  <si>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</si>
  <si>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</si>
  <si>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</si>
  <si>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</si>
  <si>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</si>
  <si>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</si>
  <si>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</si>
  <si>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</si>
  <si>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</si>
  <si>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</si>
  <si>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</si>
  <si>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</si>
  <si>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</si>
  <si>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</si>
  <si>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</si>
  <si>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</si>
  <si>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</si>
  <si>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</si>
  <si>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</si>
  <si>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</si>
  <si>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</si>
  <si>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</si>
  <si>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</si>
  <si>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</si>
  <si>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</si>
  <si>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</si>
  <si>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</si>
  <si>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</si>
  <si>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</si>
  <si>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</si>
  <si>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</si>
  <si>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</si>
  <si>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</si>
  <si>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</si>
  <si>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</si>
  <si>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</si>
  <si>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</si>
  <si>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</si>
  <si>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</si>
  <si>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</si>
  <si>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</si>
  <si>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</si>
  <si>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</si>
  <si>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 xml:space="preserve">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</si>
  <si>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</si>
  <si>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21</t>
  </si>
  <si>
    <t>22</t>
  </si>
  <si>
    <t>285 0701 52000 00000</t>
  </si>
  <si>
    <t>285 0701 30000 00000</t>
  </si>
  <si>
    <t>285 0701 51000 00000</t>
  </si>
  <si>
    <t>285 0702 30000 00000</t>
  </si>
  <si>
    <t>285 0702 54000 00000</t>
  </si>
  <si>
    <t>285 0702 55000 00000</t>
  </si>
  <si>
    <t>285 0702 56000 00000</t>
  </si>
  <si>
    <t>285 0702 58000 00000</t>
  </si>
  <si>
    <t>000 0000 00000 00000</t>
  </si>
  <si>
    <t>оплата труда</t>
  </si>
  <si>
    <t>прочую закупку товаров, работ и услуг</t>
  </si>
  <si>
    <t>285 0701 51000 00223</t>
  </si>
  <si>
    <t>285 0702 54000 00223</t>
  </si>
  <si>
    <t>на выплаты по оплате труда</t>
  </si>
  <si>
    <t>285 0701 51000 00310</t>
  </si>
  <si>
    <t>285 0702 54000 00310</t>
  </si>
  <si>
    <t>285 0702 58000 00310</t>
  </si>
  <si>
    <t>МАОУ ОСОШ №1</t>
  </si>
  <si>
    <t>285 0702 30000 00310</t>
  </si>
  <si>
    <t>285 0701 00000 00000</t>
  </si>
  <si>
    <t>285 0701 00000 10000</t>
  </si>
  <si>
    <t>285 0702 00000 10000</t>
  </si>
  <si>
    <t>Отдел образования администрации Омутинского муниципального района</t>
  </si>
  <si>
    <t>дата</t>
  </si>
  <si>
    <t>Глава по БК</t>
  </si>
  <si>
    <t>7220003137</t>
  </si>
  <si>
    <t>722001001</t>
  </si>
  <si>
    <t>285 1004 30000 00000</t>
  </si>
  <si>
    <t>1410</t>
  </si>
  <si>
    <t>285 0702 40030 00000</t>
  </si>
  <si>
    <t>285 0702 20040 00000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</si>
  <si>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</si>
  <si>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t>№
п/п</t>
  </si>
  <si>
    <t>Коды
строк</t>
  </si>
  <si>
    <t>Год
начала закупки</t>
  </si>
  <si>
    <t>Код по бюджетной классификации Российской Федерации 3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</si>
  <si>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</si>
  <si>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</si>
  <si>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</si>
  <si>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</si>
  <si>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</si>
  <si>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</si>
  <si>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</si>
  <si>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26100</t>
  </si>
  <si>
    <t>1.2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</si>
  <si>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</si>
  <si>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26200</t>
  </si>
  <si>
    <t>1.3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</si>
  <si>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</si>
  <si>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26300</t>
  </si>
  <si>
    <t>1.4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</si>
  <si>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</si>
  <si>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</si>
  <si>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</si>
  <si>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</si>
  <si>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</si>
  <si>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</si>
  <si>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</si>
  <si>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</si>
  <si>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</si>
  <si>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</si>
  <si>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</si>
  <si>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</si>
  <si>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</si>
  <si>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</si>
  <si>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</si>
  <si>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</si>
  <si>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</si>
  <si>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</si>
  <si>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</si>
  <si>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</si>
  <si>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</si>
  <si>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</si>
  <si>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</si>
  <si>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</si>
  <si>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</si>
  <si>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</si>
  <si>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</si>
  <si>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</si>
  <si>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</si>
  <si>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</si>
  <si>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</si>
  <si>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</si>
  <si>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</si>
  <si>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</si>
  <si>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</si>
  <si>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</si>
  <si>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</si>
  <si>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</si>
  <si>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</si>
  <si>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</si>
  <si>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</si>
  <si>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</si>
  <si>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</si>
  <si>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</si>
  <si>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</si>
  <si>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</si>
  <si>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</si>
  <si>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главный бухгалтер</t>
  </si>
  <si>
    <t>М.В.Кильдюшева</t>
  </si>
  <si>
    <t>2-79-26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</si>
  <si>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</si>
  <si>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</si>
  <si>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</si>
  <si>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</si>
  <si>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(на 2021 г и плановый период 2022 и 2023годов)</t>
  </si>
  <si>
    <t>23</t>
  </si>
  <si>
    <t>План финансово-хозяйственной деятельности на 2021 год.</t>
  </si>
  <si>
    <t>поступления от оказания услуг (выполнения работ) на платной основе и от иной приносящей доход деятельности</t>
  </si>
  <si>
    <t>1230</t>
  </si>
  <si>
    <t>9</t>
  </si>
  <si>
    <t>10</t>
  </si>
  <si>
    <t>247</t>
  </si>
  <si>
    <t>закупку энергетических ресурсов</t>
  </si>
  <si>
    <t>2700</t>
  </si>
  <si>
    <t>2710</t>
  </si>
  <si>
    <t>2720</t>
  </si>
  <si>
    <t>54003L3040</t>
  </si>
  <si>
    <t>285 0702 00000 20000</t>
  </si>
  <si>
    <t>285 0702 00000 20310</t>
  </si>
  <si>
    <t>Начальник отдела образования администрации Омутинского муниципального района</t>
  </si>
  <si>
    <t>Риффель Наталья Викторовна</t>
  </si>
  <si>
    <t>285 0702 00000 00000</t>
  </si>
  <si>
    <t>285 0707 57000 00000</t>
  </si>
  <si>
    <t>285 0707 00000 10000</t>
  </si>
  <si>
    <t>285 0410 50000 00000</t>
  </si>
  <si>
    <t>директор</t>
  </si>
  <si>
    <t>Е.В.Казаринова</t>
  </si>
  <si>
    <t>Казаринова Елена Владимировна</t>
  </si>
  <si>
    <t>08</t>
  </si>
  <si>
    <t>сентября</t>
  </si>
  <si>
    <t>08.09.2021</t>
  </si>
  <si>
    <t>№13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</si>
</sst>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2" fontId="1" fillId="33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4" fillId="34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4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right"/>
    </xf>
    <xf numFmtId="0" fontId="1" fillId="34" borderId="0" xfId="0" applyNumberFormat="1" applyFont="1" applyFill="1" applyBorder="1" applyAlignment="1">
      <alignment horizontal="left"/>
    </xf>
    <xf numFmtId="4" fontId="1" fillId="34" borderId="24" xfId="0" applyNumberFormat="1" applyFont="1" applyFill="1" applyBorder="1" applyAlignment="1">
      <alignment horizontal="center"/>
    </xf>
    <xf numFmtId="4" fontId="1" fillId="34" borderId="25" xfId="0" applyNumberFormat="1" applyFont="1" applyFill="1" applyBorder="1" applyAlignment="1">
      <alignment horizontal="center"/>
    </xf>
    <xf numFmtId="4" fontId="1" fillId="34" borderId="26" xfId="0" applyNumberFormat="1" applyFont="1" applyFill="1" applyBorder="1" applyAlignment="1">
      <alignment horizontal="center"/>
    </xf>
    <xf numFmtId="0" fontId="1" fillId="34" borderId="24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center"/>
    </xf>
    <xf numFmtId="0" fontId="1" fillId="34" borderId="27" xfId="0" applyNumberFormat="1" applyFont="1" applyFill="1" applyBorder="1" applyAlignment="1">
      <alignment horizontal="center"/>
    </xf>
    <xf numFmtId="0" fontId="1" fillId="34" borderId="20" xfId="0" applyNumberFormat="1" applyFont="1" applyFill="1" applyBorder="1" applyAlignment="1">
      <alignment horizontal="left" indent="4"/>
    </xf>
    <xf numFmtId="49" fontId="1" fillId="34" borderId="20" xfId="0" applyNumberFormat="1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49" fontId="1" fillId="34" borderId="28" xfId="0" applyNumberFormat="1" applyFont="1" applyFill="1" applyBorder="1" applyAlignment="1">
      <alignment horizontal="center"/>
    </xf>
    <xf numFmtId="49" fontId="1" fillId="34" borderId="29" xfId="0" applyNumberFormat="1" applyFont="1" applyFill="1" applyBorder="1" applyAlignment="1">
      <alignment horizontal="center"/>
    </xf>
    <xf numFmtId="49" fontId="1" fillId="34" borderId="30" xfId="0" applyNumberFormat="1" applyFont="1" applyFill="1" applyBorder="1" applyAlignment="1">
      <alignment horizontal="center"/>
    </xf>
    <xf numFmtId="49" fontId="1" fillId="34" borderId="24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49" fontId="1" fillId="34" borderId="26" xfId="0" applyNumberFormat="1" applyFont="1" applyFill="1" applyBorder="1" applyAlignment="1">
      <alignment horizontal="center"/>
    </xf>
    <xf numFmtId="4" fontId="1" fillId="34" borderId="28" xfId="0" applyNumberFormat="1" applyFont="1" applyFill="1" applyBorder="1" applyAlignment="1">
      <alignment horizontal="center"/>
    </xf>
    <xf numFmtId="4" fontId="1" fillId="34" borderId="29" xfId="0" applyNumberFormat="1" applyFont="1" applyFill="1" applyBorder="1" applyAlignment="1">
      <alignment horizontal="center"/>
    </xf>
    <xf numFmtId="4" fontId="1" fillId="34" borderId="30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0" fontId="1" fillId="34" borderId="28" xfId="0" applyNumberFormat="1" applyFont="1" applyFill="1" applyBorder="1" applyAlignment="1">
      <alignment horizontal="center"/>
    </xf>
    <xf numFmtId="0" fontId="1" fillId="34" borderId="29" xfId="0" applyNumberFormat="1" applyFont="1" applyFill="1" applyBorder="1" applyAlignment="1">
      <alignment horizontal="center"/>
    </xf>
    <xf numFmtId="0" fontId="1" fillId="34" borderId="31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 wrapText="1" indent="3"/>
    </xf>
    <xf numFmtId="0" fontId="1" fillId="34" borderId="27" xfId="0" applyNumberFormat="1" applyFont="1" applyFill="1" applyBorder="1" applyAlignment="1">
      <alignment horizontal="left" wrapText="1" indent="3"/>
    </xf>
    <xf numFmtId="49" fontId="1" fillId="34" borderId="32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 indent="3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left" wrapText="1" indent="2"/>
    </xf>
    <xf numFmtId="0" fontId="1" fillId="0" borderId="25" xfId="0" applyNumberFormat="1" applyFont="1" applyBorder="1" applyAlignment="1">
      <alignment horizontal="left" indent="2"/>
    </xf>
    <xf numFmtId="49" fontId="1" fillId="0" borderId="37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34" borderId="33" xfId="0" applyNumberFormat="1" applyFont="1" applyFill="1" applyBorder="1" applyAlignment="1">
      <alignment horizontal="center"/>
    </xf>
    <xf numFmtId="49" fontId="1" fillId="34" borderId="34" xfId="0" applyNumberFormat="1" applyFont="1" applyFill="1" applyBorder="1" applyAlignment="1">
      <alignment horizontal="center"/>
    </xf>
    <xf numFmtId="49" fontId="1" fillId="34" borderId="35" xfId="0" applyNumberFormat="1" applyFont="1" applyFill="1" applyBorder="1" applyAlignment="1">
      <alignment horizontal="center"/>
    </xf>
    <xf numFmtId="4" fontId="1" fillId="34" borderId="33" xfId="0" applyNumberFormat="1" applyFont="1" applyFill="1" applyBorder="1" applyAlignment="1">
      <alignment horizontal="center"/>
    </xf>
    <xf numFmtId="4" fontId="1" fillId="34" borderId="34" xfId="0" applyNumberFormat="1" applyFont="1" applyFill="1" applyBorder="1" applyAlignment="1">
      <alignment horizontal="center"/>
    </xf>
    <xf numFmtId="4" fontId="1" fillId="34" borderId="35" xfId="0" applyNumberFormat="1" applyFont="1" applyFill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left"/>
    </xf>
    <xf numFmtId="49" fontId="6" fillId="0" borderId="32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1" fillId="34" borderId="25" xfId="0" applyNumberFormat="1" applyFont="1" applyFill="1" applyBorder="1" applyAlignment="1">
      <alignment horizontal="left" wrapText="1" indent="4"/>
    </xf>
    <xf numFmtId="0" fontId="1" fillId="34" borderId="25" xfId="0" applyNumberFormat="1" applyFont="1" applyFill="1" applyBorder="1" applyAlignment="1">
      <alignment horizontal="left" indent="4"/>
    </xf>
    <xf numFmtId="4" fontId="1" fillId="0" borderId="24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0" fontId="1" fillId="34" borderId="24" xfId="0" applyNumberFormat="1" applyFont="1" applyFill="1" applyBorder="1" applyAlignment="1">
      <alignment horizontal="left" indent="4"/>
    </xf>
    <xf numFmtId="0" fontId="1" fillId="34" borderId="26" xfId="0" applyNumberFormat="1" applyFont="1" applyFill="1" applyBorder="1" applyAlignment="1">
      <alignment horizontal="left" indent="4"/>
    </xf>
    <xf numFmtId="0" fontId="1" fillId="34" borderId="29" xfId="0" applyNumberFormat="1" applyFont="1" applyFill="1" applyBorder="1" applyAlignment="1">
      <alignment horizontal="left" wrapText="1" indent="3"/>
    </xf>
    <xf numFmtId="0" fontId="1" fillId="34" borderId="29" xfId="0" applyNumberFormat="1" applyFont="1" applyFill="1" applyBorder="1" applyAlignment="1">
      <alignment horizontal="left" indent="3"/>
    </xf>
    <xf numFmtId="0" fontId="1" fillId="34" borderId="31" xfId="0" applyNumberFormat="1" applyFont="1" applyFill="1" applyBorder="1" applyAlignment="1">
      <alignment horizontal="left" indent="3"/>
    </xf>
    <xf numFmtId="49" fontId="1" fillId="34" borderId="38" xfId="0" applyNumberFormat="1" applyFont="1" applyFill="1" applyBorder="1" applyAlignment="1">
      <alignment horizontal="center"/>
    </xf>
    <xf numFmtId="49" fontId="1" fillId="34" borderId="39" xfId="0" applyNumberFormat="1" applyFont="1" applyFill="1" applyBorder="1" applyAlignment="1">
      <alignment horizontal="center"/>
    </xf>
    <xf numFmtId="49" fontId="1" fillId="34" borderId="40" xfId="0" applyNumberFormat="1" applyFont="1" applyFill="1" applyBorder="1" applyAlignment="1">
      <alignment horizontal="center"/>
    </xf>
    <xf numFmtId="49" fontId="1" fillId="34" borderId="41" xfId="0" applyNumberFormat="1" applyFont="1" applyFill="1" applyBorder="1" applyAlignment="1">
      <alignment horizontal="center"/>
    </xf>
    <xf numFmtId="4" fontId="1" fillId="34" borderId="42" xfId="0" applyNumberFormat="1" applyFont="1" applyFill="1" applyBorder="1" applyAlignment="1">
      <alignment horizontal="center"/>
    </xf>
    <xf numFmtId="4" fontId="1" fillId="34" borderId="43" xfId="0" applyNumberFormat="1" applyFont="1" applyFill="1" applyBorder="1" applyAlignment="1">
      <alignment horizontal="center"/>
    </xf>
    <xf numFmtId="4" fontId="1" fillId="34" borderId="44" xfId="0" applyNumberFormat="1" applyFont="1" applyFill="1" applyBorder="1" applyAlignment="1">
      <alignment horizontal="center"/>
    </xf>
    <xf numFmtId="0" fontId="1" fillId="34" borderId="42" xfId="0" applyNumberFormat="1" applyFont="1" applyFill="1" applyBorder="1" applyAlignment="1">
      <alignment horizontal="center"/>
    </xf>
    <xf numFmtId="0" fontId="1" fillId="34" borderId="43" xfId="0" applyNumberFormat="1" applyFont="1" applyFill="1" applyBorder="1" applyAlignment="1">
      <alignment horizontal="center"/>
    </xf>
    <xf numFmtId="0" fontId="1" fillId="34" borderId="45" xfId="0" applyNumberFormat="1" applyFont="1" applyFill="1" applyBorder="1" applyAlignment="1">
      <alignment horizontal="center"/>
    </xf>
    <xf numFmtId="49" fontId="1" fillId="34" borderId="46" xfId="0" applyNumberFormat="1" applyFont="1" applyFill="1" applyBorder="1" applyAlignment="1">
      <alignment horizontal="center"/>
    </xf>
    <xf numFmtId="4" fontId="1" fillId="34" borderId="39" xfId="0" applyNumberFormat="1" applyFont="1" applyFill="1" applyBorder="1" applyAlignment="1">
      <alignment horizontal="center"/>
    </xf>
    <xf numFmtId="4" fontId="1" fillId="34" borderId="40" xfId="0" applyNumberFormat="1" applyFont="1" applyFill="1" applyBorder="1" applyAlignment="1">
      <alignment horizontal="center"/>
    </xf>
    <xf numFmtId="4" fontId="1" fillId="34" borderId="41" xfId="0" applyNumberFormat="1" applyFont="1" applyFill="1" applyBorder="1" applyAlignment="1">
      <alignment horizontal="center"/>
    </xf>
    <xf numFmtId="0" fontId="1" fillId="34" borderId="39" xfId="0" applyNumberFormat="1" applyFont="1" applyFill="1" applyBorder="1" applyAlignment="1">
      <alignment horizontal="center"/>
    </xf>
    <xf numFmtId="0" fontId="1" fillId="34" borderId="40" xfId="0" applyNumberFormat="1" applyFont="1" applyFill="1" applyBorder="1" applyAlignment="1">
      <alignment horizontal="center"/>
    </xf>
    <xf numFmtId="0" fontId="1" fillId="34" borderId="47" xfId="0" applyNumberFormat="1" applyFont="1" applyFill="1" applyBorder="1" applyAlignment="1">
      <alignment horizontal="center"/>
    </xf>
    <xf numFmtId="49" fontId="1" fillId="34" borderId="48" xfId="0" applyNumberFormat="1" applyFont="1" applyFill="1" applyBorder="1" applyAlignment="1">
      <alignment horizontal="center"/>
    </xf>
    <xf numFmtId="49" fontId="1" fillId="34" borderId="43" xfId="0" applyNumberFormat="1" applyFont="1" applyFill="1" applyBorder="1" applyAlignment="1">
      <alignment horizontal="center"/>
    </xf>
    <xf numFmtId="49" fontId="1" fillId="34" borderId="44" xfId="0" applyNumberFormat="1" applyFont="1" applyFill="1" applyBorder="1" applyAlignment="1">
      <alignment horizontal="center"/>
    </xf>
    <xf numFmtId="49" fontId="1" fillId="34" borderId="42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 wrapText="1" indent="1"/>
    </xf>
    <xf numFmtId="0" fontId="1" fillId="34" borderId="25" xfId="0" applyNumberFormat="1" applyFont="1" applyFill="1" applyBorder="1" applyAlignment="1">
      <alignment horizontal="left" indent="1"/>
    </xf>
    <xf numFmtId="0" fontId="1" fillId="34" borderId="29" xfId="0" applyNumberFormat="1" applyFont="1" applyFill="1" applyBorder="1" applyAlignment="1">
      <alignment horizontal="left" wrapText="1" indent="4"/>
    </xf>
    <xf numFmtId="0" fontId="1" fillId="34" borderId="29" xfId="0" applyNumberFormat="1" applyFont="1" applyFill="1" applyBorder="1" applyAlignment="1">
      <alignment horizontal="left" indent="4"/>
    </xf>
    <xf numFmtId="0" fontId="1" fillId="34" borderId="31" xfId="0" applyNumberFormat="1" applyFont="1" applyFill="1" applyBorder="1" applyAlignment="1">
      <alignment horizontal="left" indent="4"/>
    </xf>
    <xf numFmtId="49" fontId="1" fillId="34" borderId="37" xfId="0" applyNumberFormat="1" applyFont="1" applyFill="1" applyBorder="1" applyAlignment="1">
      <alignment horizontal="center"/>
    </xf>
    <xf numFmtId="0" fontId="1" fillId="34" borderId="33" xfId="0" applyNumberFormat="1" applyFont="1" applyFill="1" applyBorder="1" applyAlignment="1">
      <alignment horizontal="center"/>
    </xf>
    <xf numFmtId="0" fontId="1" fillId="34" borderId="34" xfId="0" applyNumberFormat="1" applyFont="1" applyFill="1" applyBorder="1" applyAlignment="1">
      <alignment horizontal="center"/>
    </xf>
    <xf numFmtId="0" fontId="1" fillId="34" borderId="36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 wrapText="1" indent="2"/>
    </xf>
    <xf numFmtId="0" fontId="1" fillId="34" borderId="25" xfId="0" applyNumberFormat="1" applyFont="1" applyFill="1" applyBorder="1" applyAlignment="1">
      <alignment horizontal="left" indent="2"/>
    </xf>
    <xf numFmtId="0" fontId="6" fillId="34" borderId="25" xfId="0" applyNumberFormat="1" applyFont="1" applyFill="1" applyBorder="1" applyAlignment="1">
      <alignment horizontal="left"/>
    </xf>
    <xf numFmtId="49" fontId="6" fillId="34" borderId="32" xfId="0" applyNumberFormat="1" applyFont="1" applyFill="1" applyBorder="1" applyAlignment="1">
      <alignment horizontal="center"/>
    </xf>
    <xf numFmtId="49" fontId="6" fillId="34" borderId="25" xfId="0" applyNumberFormat="1" applyFont="1" applyFill="1" applyBorder="1" applyAlignment="1">
      <alignment horizontal="center"/>
    </xf>
    <xf numFmtId="49" fontId="6" fillId="34" borderId="26" xfId="0" applyNumberFormat="1" applyFont="1" applyFill="1" applyBorder="1" applyAlignment="1">
      <alignment horizontal="center"/>
    </xf>
    <xf numFmtId="49" fontId="6" fillId="34" borderId="24" xfId="0" applyNumberFormat="1" applyFont="1" applyFill="1" applyBorder="1" applyAlignment="1">
      <alignment horizontal="center"/>
    </xf>
    <xf numFmtId="0" fontId="1" fillId="34" borderId="29" xfId="0" applyNumberFormat="1" applyFont="1" applyFill="1" applyBorder="1" applyAlignment="1">
      <alignment horizontal="left" wrapText="1" indent="1"/>
    </xf>
    <xf numFmtId="0" fontId="1" fillId="34" borderId="29" xfId="0" applyNumberFormat="1" applyFont="1" applyFill="1" applyBorder="1" applyAlignment="1">
      <alignment horizontal="left" indent="1"/>
    </xf>
    <xf numFmtId="0" fontId="1" fillId="34" borderId="31" xfId="0" applyNumberFormat="1" applyFont="1" applyFill="1" applyBorder="1" applyAlignment="1">
      <alignment horizontal="left" indent="1"/>
    </xf>
    <xf numFmtId="0" fontId="1" fillId="34" borderId="43" xfId="0" applyNumberFormat="1" applyFont="1" applyFill="1" applyBorder="1" applyAlignment="1">
      <alignment horizontal="left" indent="3"/>
    </xf>
    <xf numFmtId="0" fontId="1" fillId="34" borderId="29" xfId="0" applyNumberFormat="1" applyFont="1" applyFill="1" applyBorder="1" applyAlignment="1">
      <alignment horizontal="left" indent="2"/>
    </xf>
    <xf numFmtId="0" fontId="1" fillId="34" borderId="31" xfId="0" applyNumberFormat="1" applyFont="1" applyFill="1" applyBorder="1" applyAlignment="1">
      <alignment horizontal="left" indent="2"/>
    </xf>
    <xf numFmtId="0" fontId="1" fillId="34" borderId="43" xfId="0" applyNumberFormat="1" applyFont="1" applyFill="1" applyBorder="1" applyAlignment="1">
      <alignment horizontal="left" indent="2"/>
    </xf>
    <xf numFmtId="0" fontId="1" fillId="34" borderId="25" xfId="0" applyNumberFormat="1" applyFont="1" applyFill="1" applyBorder="1" applyAlignment="1">
      <alignment horizontal="left" vertical="top" wrapText="1" indent="3"/>
    </xf>
    <xf numFmtId="0" fontId="0" fillId="34" borderId="25" xfId="0" applyFill="1" applyBorder="1" applyAlignment="1">
      <alignment/>
    </xf>
    <xf numFmtId="0" fontId="0" fillId="34" borderId="27" xfId="0" applyFill="1" applyBorder="1" applyAlignment="1">
      <alignment/>
    </xf>
    <xf numFmtId="4" fontId="1" fillId="34" borderId="49" xfId="0" applyNumberFormat="1" applyFont="1" applyFill="1" applyBorder="1" applyAlignment="1">
      <alignment horizontal="center"/>
    </xf>
    <xf numFmtId="4" fontId="1" fillId="34" borderId="50" xfId="0" applyNumberFormat="1" applyFont="1" applyFill="1" applyBorder="1" applyAlignment="1">
      <alignment horizontal="center"/>
    </xf>
    <xf numFmtId="4" fontId="1" fillId="34" borderId="51" xfId="0" applyNumberFormat="1" applyFont="1" applyFill="1" applyBorder="1" applyAlignment="1">
      <alignment horizontal="center"/>
    </xf>
    <xf numFmtId="0" fontId="1" fillId="34" borderId="49" xfId="0" applyNumberFormat="1" applyFont="1" applyFill="1" applyBorder="1" applyAlignment="1">
      <alignment horizontal="center"/>
    </xf>
    <xf numFmtId="0" fontId="1" fillId="34" borderId="50" xfId="0" applyNumberFormat="1" applyFont="1" applyFill="1" applyBorder="1" applyAlignment="1">
      <alignment horizontal="center"/>
    </xf>
    <xf numFmtId="0" fontId="1" fillId="34" borderId="52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4" fontId="1" fillId="0" borderId="40" xfId="0" applyNumberFormat="1" applyFont="1" applyFill="1" applyBorder="1" applyAlignment="1">
      <alignment horizontal="center"/>
    </xf>
    <xf numFmtId="4" fontId="1" fillId="0" borderId="41" xfId="0" applyNumberFormat="1" applyFont="1" applyFill="1" applyBorder="1" applyAlignment="1">
      <alignment horizontal="center"/>
    </xf>
    <xf numFmtId="49" fontId="1" fillId="34" borderId="53" xfId="0" applyNumberFormat="1" applyFont="1" applyFill="1" applyBorder="1" applyAlignment="1">
      <alignment horizontal="center"/>
    </xf>
    <xf numFmtId="49" fontId="1" fillId="34" borderId="50" xfId="0" applyNumberFormat="1" applyFont="1" applyFill="1" applyBorder="1" applyAlignment="1">
      <alignment horizontal="center"/>
    </xf>
    <xf numFmtId="49" fontId="1" fillId="34" borderId="51" xfId="0" applyNumberFormat="1" applyFont="1" applyFill="1" applyBorder="1" applyAlignment="1">
      <alignment horizontal="center"/>
    </xf>
    <xf numFmtId="49" fontId="1" fillId="34" borderId="49" xfId="0" applyNumberFormat="1" applyFont="1" applyFill="1" applyBorder="1" applyAlignment="1">
      <alignment horizontal="center"/>
    </xf>
    <xf numFmtId="0" fontId="1" fillId="34" borderId="41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/>
    </xf>
    <xf numFmtId="0" fontId="1" fillId="34" borderId="26" xfId="0" applyNumberFormat="1" applyFont="1" applyFill="1" applyBorder="1" applyAlignment="1">
      <alignment horizontal="center"/>
    </xf>
    <xf numFmtId="2" fontId="1" fillId="34" borderId="39" xfId="0" applyNumberFormat="1" applyFont="1" applyFill="1" applyBorder="1" applyAlignment="1">
      <alignment horizontal="center"/>
    </xf>
    <xf numFmtId="2" fontId="1" fillId="34" borderId="40" xfId="0" applyNumberFormat="1" applyFont="1" applyFill="1" applyBorder="1" applyAlignment="1">
      <alignment horizontal="center"/>
    </xf>
    <xf numFmtId="2" fontId="1" fillId="34" borderId="41" xfId="0" applyNumberFormat="1" applyFont="1" applyFill="1" applyBorder="1" applyAlignment="1">
      <alignment horizontal="center"/>
    </xf>
    <xf numFmtId="49" fontId="1" fillId="34" borderId="42" xfId="0" applyNumberFormat="1" applyFont="1" applyFill="1" applyBorder="1" applyAlignment="1">
      <alignment horizontal="center" vertical="top"/>
    </xf>
    <xf numFmtId="49" fontId="1" fillId="34" borderId="43" xfId="0" applyNumberFormat="1" applyFont="1" applyFill="1" applyBorder="1" applyAlignment="1">
      <alignment horizontal="center" vertical="top"/>
    </xf>
    <xf numFmtId="49" fontId="1" fillId="34" borderId="44" xfId="0" applyNumberFormat="1" applyFont="1" applyFill="1" applyBorder="1" applyAlignment="1">
      <alignment horizontal="center" vertical="top"/>
    </xf>
    <xf numFmtId="0" fontId="1" fillId="34" borderId="43" xfId="0" applyNumberFormat="1" applyFont="1" applyFill="1" applyBorder="1" applyAlignment="1">
      <alignment horizontal="left"/>
    </xf>
    <xf numFmtId="0" fontId="1" fillId="34" borderId="44" xfId="0" applyNumberFormat="1" applyFont="1" applyFill="1" applyBorder="1" applyAlignment="1">
      <alignment horizontal="left"/>
    </xf>
    <xf numFmtId="0" fontId="1" fillId="34" borderId="42" xfId="0" applyNumberFormat="1" applyFont="1" applyFill="1" applyBorder="1" applyAlignment="1">
      <alignment horizontal="center" vertical="center" wrapText="1"/>
    </xf>
    <xf numFmtId="0" fontId="1" fillId="34" borderId="43" xfId="0" applyNumberFormat="1" applyFont="1" applyFill="1" applyBorder="1" applyAlignment="1">
      <alignment horizontal="center" vertical="center" wrapText="1"/>
    </xf>
    <xf numFmtId="0" fontId="1" fillId="34" borderId="28" xfId="0" applyNumberFormat="1" applyFont="1" applyFill="1" applyBorder="1" applyAlignment="1">
      <alignment horizontal="center" vertical="center" wrapText="1"/>
    </xf>
    <xf numFmtId="0" fontId="1" fillId="34" borderId="29" xfId="0" applyNumberFormat="1" applyFont="1" applyFill="1" applyBorder="1" applyAlignment="1">
      <alignment horizontal="center" vertical="center" wrapText="1"/>
    </xf>
    <xf numFmtId="0" fontId="1" fillId="34" borderId="28" xfId="0" applyNumberFormat="1" applyFont="1" applyFill="1" applyBorder="1" applyAlignment="1">
      <alignment horizontal="center" vertical="top" wrapText="1"/>
    </xf>
    <xf numFmtId="0" fontId="1" fillId="34" borderId="29" xfId="0" applyNumberFormat="1" applyFont="1" applyFill="1" applyBorder="1" applyAlignment="1">
      <alignment horizontal="center" vertical="top" wrapText="1"/>
    </xf>
    <xf numFmtId="0" fontId="1" fillId="34" borderId="30" xfId="0" applyNumberFormat="1" applyFont="1" applyFill="1" applyBorder="1" applyAlignment="1">
      <alignment horizontal="center" vertical="top" wrapText="1"/>
    </xf>
    <xf numFmtId="49" fontId="1" fillId="34" borderId="25" xfId="0" applyNumberFormat="1" applyFont="1" applyFill="1" applyBorder="1" applyAlignment="1">
      <alignment horizontal="center" vertical="top"/>
    </xf>
    <xf numFmtId="49" fontId="1" fillId="34" borderId="26" xfId="0" applyNumberFormat="1" applyFont="1" applyFill="1" applyBorder="1" applyAlignment="1">
      <alignment horizontal="center" vertical="top"/>
    </xf>
    <xf numFmtId="0" fontId="1" fillId="34" borderId="42" xfId="0" applyNumberFormat="1" applyFont="1" applyFill="1" applyBorder="1" applyAlignment="1">
      <alignment horizontal="right"/>
    </xf>
    <xf numFmtId="0" fontId="1" fillId="34" borderId="43" xfId="0" applyNumberFormat="1" applyFont="1" applyFill="1" applyBorder="1" applyAlignment="1">
      <alignment horizontal="right"/>
    </xf>
    <xf numFmtId="49" fontId="1" fillId="34" borderId="25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6" fillId="34" borderId="0" xfId="0" applyNumberFormat="1" applyFont="1" applyFill="1" applyBorder="1" applyAlignment="1">
      <alignment horizontal="center"/>
    </xf>
    <xf numFmtId="0" fontId="1" fillId="34" borderId="43" xfId="0" applyNumberFormat="1" applyFont="1" applyFill="1" applyBorder="1" applyAlignment="1">
      <alignment horizontal="center" vertical="center"/>
    </xf>
    <xf numFmtId="0" fontId="1" fillId="34" borderId="44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center" vertical="center"/>
    </xf>
    <xf numFmtId="0" fontId="1" fillId="34" borderId="54" xfId="0" applyNumberFormat="1" applyFont="1" applyFill="1" applyBorder="1" applyAlignment="1">
      <alignment horizontal="center" vertical="center"/>
    </xf>
    <xf numFmtId="0" fontId="1" fillId="34" borderId="29" xfId="0" applyNumberFormat="1" applyFont="1" applyFill="1" applyBorder="1" applyAlignment="1">
      <alignment horizontal="center" vertical="center"/>
    </xf>
    <xf numFmtId="0" fontId="1" fillId="34" borderId="30" xfId="0" applyNumberFormat="1" applyFont="1" applyFill="1" applyBorder="1" applyAlignment="1">
      <alignment horizontal="center" vertical="center"/>
    </xf>
    <xf numFmtId="0" fontId="1" fillId="34" borderId="44" xfId="0" applyNumberFormat="1" applyFont="1" applyFill="1" applyBorder="1" applyAlignment="1">
      <alignment horizontal="center" vertical="center" wrapText="1"/>
    </xf>
    <xf numFmtId="0" fontId="1" fillId="34" borderId="55" xfId="0" applyNumberFormat="1" applyFont="1" applyFill="1" applyBorder="1" applyAlignment="1">
      <alignment horizontal="center" vertical="center" wrapText="1"/>
    </xf>
    <xf numFmtId="0" fontId="1" fillId="34" borderId="0" xfId="0" applyNumberFormat="1" applyFont="1" applyFill="1" applyBorder="1" applyAlignment="1">
      <alignment horizontal="center" vertical="center" wrapText="1"/>
    </xf>
    <xf numFmtId="0" fontId="1" fillId="34" borderId="54" xfId="0" applyNumberFormat="1" applyFont="1" applyFill="1" applyBorder="1" applyAlignment="1">
      <alignment horizontal="center" vertical="center" wrapText="1"/>
    </xf>
    <xf numFmtId="0" fontId="1" fillId="34" borderId="30" xfId="0" applyNumberFormat="1" applyFont="1" applyFill="1" applyBorder="1" applyAlignment="1">
      <alignment horizontal="center" vertical="center" wrapText="1"/>
    </xf>
    <xf numFmtId="0" fontId="1" fillId="34" borderId="24" xfId="0" applyNumberFormat="1" applyFont="1" applyFill="1" applyBorder="1" applyAlignment="1">
      <alignment horizontal="center" vertical="center"/>
    </xf>
    <xf numFmtId="0" fontId="1" fillId="34" borderId="25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left" wrapText="1"/>
    </xf>
    <xf numFmtId="0" fontId="1" fillId="34" borderId="29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5" fillId="34" borderId="0" xfId="0" applyNumberFormat="1" applyFont="1" applyFill="1" applyBorder="1" applyAlignment="1">
      <alignment horizontal="left"/>
    </xf>
    <xf numFmtId="0" fontId="1" fillId="34" borderId="42" xfId="0" applyNumberFormat="1" applyFont="1" applyFill="1" applyBorder="1" applyAlignment="1">
      <alignment horizontal="center" vertical="center"/>
    </xf>
    <xf numFmtId="0" fontId="1" fillId="34" borderId="28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right"/>
    </xf>
    <xf numFmtId="49" fontId="1" fillId="34" borderId="29" xfId="0" applyNumberFormat="1" applyFont="1" applyFill="1" applyBorder="1" applyAlignment="1">
      <alignment horizontal="left"/>
    </xf>
    <xf numFmtId="0" fontId="4" fillId="34" borderId="43" xfId="0" applyNumberFormat="1" applyFont="1" applyFill="1" applyBorder="1" applyAlignment="1">
      <alignment horizontal="center" vertical="top"/>
    </xf>
    <xf numFmtId="0" fontId="3" fillId="34" borderId="0" xfId="0" applyNumberFormat="1" applyFont="1" applyFill="1" applyBorder="1" applyAlignment="1">
      <alignment horizontal="right"/>
    </xf>
    <xf numFmtId="49" fontId="3" fillId="34" borderId="29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left"/>
    </xf>
    <xf numFmtId="49" fontId="3" fillId="34" borderId="29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center"/>
    </xf>
    <xf numFmtId="0" fontId="3" fillId="34" borderId="29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56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left"/>
    </xf>
    <xf numFmtId="0" fontId="1" fillId="0" borderId="57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58" xfId="0" applyNumberFormat="1" applyFont="1" applyBorder="1" applyAlignment="1">
      <alignment horizontal="center"/>
    </xf>
    <xf numFmtId="0" fontId="4" fillId="0" borderId="59" xfId="0" applyNumberFormat="1" applyFont="1" applyBorder="1" applyAlignment="1">
      <alignment horizontal="center" vertical="top"/>
    </xf>
    <xf numFmtId="0" fontId="4" fillId="0" borderId="43" xfId="0" applyNumberFormat="1" applyFont="1" applyBorder="1" applyAlignment="1">
      <alignment horizontal="center" vertical="top"/>
    </xf>
    <xf numFmtId="0" fontId="4" fillId="0" borderId="60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4" fontId="1" fillId="0" borderId="42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49" xfId="0" applyNumberFormat="1" applyFont="1" applyBorder="1" applyAlignment="1">
      <alignment horizontal="center"/>
    </xf>
    <xf numFmtId="0" fontId="1" fillId="0" borderId="50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1" fillId="0" borderId="52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left" wrapText="1" indent="4"/>
    </xf>
    <xf numFmtId="0" fontId="1" fillId="0" borderId="43" xfId="0" applyNumberFormat="1" applyFont="1" applyBorder="1" applyAlignment="1">
      <alignment horizontal="left" indent="4"/>
    </xf>
    <xf numFmtId="0" fontId="1" fillId="0" borderId="45" xfId="0" applyNumberFormat="1" applyFont="1" applyBorder="1" applyAlignment="1">
      <alignment horizontal="left" indent="4"/>
    </xf>
    <xf numFmtId="49" fontId="1" fillId="0" borderId="48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left" wrapText="1" indent="4"/>
    </xf>
    <xf numFmtId="0" fontId="1" fillId="0" borderId="29" xfId="0" applyNumberFormat="1" applyFont="1" applyBorder="1" applyAlignment="1">
      <alignment horizontal="left" indent="4"/>
    </xf>
    <xf numFmtId="0" fontId="1" fillId="0" borderId="24" xfId="0" applyNumberFormat="1" applyFont="1" applyBorder="1" applyAlignment="1">
      <alignment horizontal="left" wrapText="1"/>
    </xf>
    <xf numFmtId="0" fontId="1" fillId="0" borderId="25" xfId="0" applyNumberFormat="1" applyFont="1" applyBorder="1" applyAlignment="1">
      <alignment horizontal="left"/>
    </xf>
    <xf numFmtId="4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 indent="3"/>
    </xf>
    <xf numFmtId="0" fontId="1" fillId="0" borderId="25" xfId="0" applyNumberFormat="1" applyFont="1" applyBorder="1" applyAlignment="1">
      <alignment horizontal="left" indent="3"/>
    </xf>
    <xf numFmtId="4" fontId="1" fillId="0" borderId="2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 indent="2"/>
    </xf>
    <xf numFmtId="0" fontId="1" fillId="0" borderId="24" xfId="0" applyNumberFormat="1" applyFont="1" applyBorder="1" applyAlignment="1">
      <alignment horizontal="left" wrapText="1" indent="1"/>
    </xf>
    <xf numFmtId="0" fontId="1" fillId="0" borderId="25" xfId="0" applyNumberFormat="1" applyFont="1" applyBorder="1" applyAlignment="1">
      <alignment horizontal="left" indent="1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 vertical="top"/>
    </xf>
    <xf numFmtId="49" fontId="1" fillId="0" borderId="44" xfId="0" applyNumberFormat="1" applyFont="1" applyBorder="1" applyAlignment="1">
      <alignment horizontal="center" vertical="top"/>
    </xf>
    <xf numFmtId="0" fontId="6" fillId="0" borderId="24" xfId="0" applyNumberFormat="1" applyFont="1" applyBorder="1" applyAlignment="1">
      <alignment horizontal="left"/>
    </xf>
    <xf numFmtId="49" fontId="6" fillId="0" borderId="46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left"/>
    </xf>
    <xf numFmtId="0" fontId="1" fillId="0" borderId="44" xfId="0" applyNumberFormat="1" applyFont="1" applyBorder="1" applyAlignment="1">
      <alignment horizontal="left"/>
    </xf>
    <xf numFmtId="0" fontId="1" fillId="0" borderId="42" xfId="0" applyNumberFormat="1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top" wrapText="1"/>
    </xf>
    <xf numFmtId="0" fontId="1" fillId="0" borderId="29" xfId="0" applyNumberFormat="1" applyFont="1" applyBorder="1" applyAlignment="1">
      <alignment horizontal="center" vertical="top" wrapText="1"/>
    </xf>
    <xf numFmtId="0" fontId="1" fillId="0" borderId="30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5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54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right"/>
    </xf>
    <xf numFmtId="0" fontId="1" fillId="0" borderId="43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left"/>
    </xf>
    <xf numFmtId="49" fontId="1" fillId="0" borderId="38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54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right"/>
    </xf>
    <xf numFmtId="49" fontId="1" fillId="0" borderId="2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184"/>
  <sheetViews>
    <sheetView view="pageBreakPreview" zoomScaleSheetLayoutView="100" zoomScalePageLayoutView="0" workbookViewId="0" topLeftCell="A145">
      <selection activeCell="DF163" sqref="DF163:DR163"/>
    </sheetView>
  </sheetViews>
  <sheetFormatPr defaultColWidth="0.875" defaultRowHeight="12.75"/>
  <cols>
    <col min="1" max="67" width="0.875" style="1" customWidth="1"/>
    <col min="68" max="68" width="0.6171875" style="1" customWidth="1"/>
    <col min="69" max="71" width="0.875" style="1" hidden="1" customWidth="1"/>
    <col min="72" max="72" width="0.74609375" style="1" hidden="1" customWidth="1"/>
    <col min="73" max="75" width="0.875" style="1" hidden="1" customWidth="1"/>
    <col min="76" max="89" width="0.875" style="1" customWidth="1"/>
    <col min="90" max="90" width="0.74609375" style="1" customWidth="1"/>
    <col min="91" max="96" width="0.875" style="1" hidden="1" customWidth="1"/>
    <col min="97" max="108" width="0.875" style="1" customWidth="1"/>
    <col min="109" max="109" width="6.125" style="1" customWidth="1"/>
    <col min="110" max="112" width="0.875" style="1" customWidth="1"/>
    <col min="113" max="113" width="1.75390625" style="1" customWidth="1"/>
    <col min="114" max="120" width="0.875" style="1" customWidth="1"/>
    <col min="121" max="121" width="1.37890625" style="1" customWidth="1"/>
    <col min="122" max="128" width="0.875" style="1" customWidth="1"/>
    <col min="129" max="129" width="0.6171875" style="1" customWidth="1"/>
    <col min="130" max="130" width="0.875" style="1" hidden="1" customWidth="1"/>
    <col min="131" max="133" width="0.875" style="1" customWidth="1"/>
    <col min="134" max="134" width="1.37890625" style="1" customWidth="1"/>
    <col min="135" max="135" width="1.875" style="1" customWidth="1"/>
    <col min="136" max="143" width="0.875" style="1" customWidth="1"/>
    <col min="144" max="144" width="0.875" style="1" hidden="1" customWidth="1"/>
    <col min="145" max="145" width="0.6171875" style="1" customWidth="1"/>
    <col min="146" max="146" width="4.00390625" style="1" customWidth="1"/>
    <col min="147" max="148" width="0.875" style="1" hidden="1" customWidth="1"/>
    <col min="149" max="154" width="0.875" style="1" customWidth="1"/>
    <col min="155" max="156" width="2.375" style="1" customWidth="1"/>
    <col min="157" max="157" width="0.12890625" style="1" customWidth="1"/>
    <col min="158" max="158" width="0.875" style="1" hidden="1" customWidth="1"/>
    <col min="159" max="160" width="0" style="1" hidden="1" customWidth="1"/>
    <col min="161" max="161" width="1.37890625" style="1" customWidth="1"/>
    <col min="162" max="162" width="2.75390625" style="17" hidden="1" customWidth="1"/>
    <col min="163" max="164" width="0.875" style="1" hidden="1" customWidth="1"/>
    <col min="165" max="165" width="10.00390625" style="1" hidden="1" customWidth="1"/>
    <col min="166" max="166" width="0" style="1" hidden="1" customWidth="1"/>
    <col min="167" max="167" width="10.00390625" style="1" hidden="1" customWidth="1"/>
    <col min="168" max="168" width="0" style="1" hidden="1" customWidth="1"/>
    <col min="169" max="170" width="9.75390625" style="1" hidden="1" customWidth="1"/>
    <col min="171" max="172" width="0" style="1" hidden="1" customWidth="1"/>
    <col min="173" max="173" width="9.125" style="1" hidden="1" customWidth="1"/>
    <col min="174" max="174" width="7.375" style="1" hidden="1" customWidth="1"/>
    <col min="175" max="175" width="9.125" style="1" hidden="1" customWidth="1"/>
    <col min="176" max="177" width="10.875" style="1" hidden="1" customWidth="1"/>
    <col min="178" max="185" width="0.875" style="1" hidden="1" customWidth="1"/>
    <col min="186" max="186" width="10.875" style="1" hidden="1" customWidth="1"/>
    <col min="187" max="188" width="0.875" style="1" hidden="1" customWidth="1"/>
    <col min="189" max="189" width="10.00390625" style="1" hidden="1" customWidth="1"/>
    <col min="190" max="190" width="0.12890625" style="1" hidden="1" customWidth="1"/>
    <col min="191" max="199" width="0.875" style="1" hidden="1" customWidth="1"/>
    <col min="200" max="200" width="10.875" style="1" hidden="1" customWidth="1"/>
    <col min="201" max="213" width="0.875" style="1" hidden="1" customWidth="1"/>
    <col min="214" max="214" width="10.875" style="1" hidden="1" customWidth="1"/>
    <col min="215" max="227" width="0.875" style="1" hidden="1" customWidth="1"/>
    <col min="228" max="228" width="10.875" style="1" hidden="1" customWidth="1"/>
    <col min="229" max="232" width="0.875" style="1" hidden="1" customWidth="1"/>
    <col min="233" max="233" width="10.875" style="1" hidden="1" customWidth="1"/>
    <col min="234" max="234" width="0.875" style="1" hidden="1" customWidth="1"/>
    <col min="235" max="16384" width="0.875" style="1" customWidth="1"/>
  </cols>
  <sheetData>
    <row r="1" spans="1:161" s="35" customFormat="1" ht="10.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DW1" s="236" t="s">
        <v>24</v>
      </c>
      <c r="DX1" s="236"/>
      <c r="DY1" s="236"/>
      <c r="DZ1" s="236"/>
      <c r="EA1" s="236"/>
      <c r="EB1" s="236"/>
      <c r="EC1" s="236"/>
      <c r="ED1" s="236"/>
      <c r="EE1" s="236"/>
      <c r="EF1" s="236"/>
      <c r="EG1" s="236"/>
      <c r="EH1" s="236"/>
      <c r="EI1" s="236"/>
      <c r="EJ1" s="236"/>
      <c r="EK1" s="236"/>
      <c r="EL1" s="236"/>
      <c r="EM1" s="236"/>
      <c r="EN1" s="236"/>
      <c r="EO1" s="236"/>
      <c r="EP1" s="236"/>
      <c r="EQ1" s="236"/>
      <c r="ER1" s="236"/>
      <c r="ES1" s="236"/>
      <c r="ET1" s="236"/>
      <c r="EU1" s="236"/>
      <c r="EV1" s="236"/>
      <c r="EW1" s="236"/>
      <c r="EX1" s="236"/>
      <c r="EY1" s="236"/>
      <c r="EZ1" s="236"/>
      <c r="FA1" s="236"/>
      <c r="FB1" s="236"/>
      <c r="FC1" s="236"/>
      <c r="FD1" s="236"/>
      <c r="FE1" s="236"/>
    </row>
    <row r="2" spans="1:161" s="35" customFormat="1" ht="10.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DW2" s="237" t="s">
        <v>323</v>
      </c>
      <c r="DX2" s="237"/>
      <c r="DY2" s="237"/>
      <c r="DZ2" s="237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7"/>
      <c r="EV2" s="237"/>
      <c r="EW2" s="237"/>
      <c r="EX2" s="237"/>
      <c r="EY2" s="237"/>
      <c r="EZ2" s="237"/>
      <c r="FA2" s="237"/>
      <c r="FB2" s="237"/>
      <c r="FC2" s="237"/>
      <c r="FD2" s="237"/>
      <c r="FE2" s="237"/>
    </row>
    <row r="3" spans="127:161" s="11" customFormat="1" ht="8.25">
      <c r="DW3" s="231" t="s">
        <v>19</v>
      </c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31"/>
      <c r="EM3" s="231"/>
      <c r="EN3" s="231"/>
      <c r="EO3" s="231"/>
      <c r="EP3" s="231"/>
      <c r="EQ3" s="231"/>
      <c r="ER3" s="231"/>
      <c r="ES3" s="231"/>
      <c r="ET3" s="231"/>
      <c r="EU3" s="231"/>
      <c r="EV3" s="231"/>
      <c r="EW3" s="231"/>
      <c r="EX3" s="231"/>
      <c r="EY3" s="231"/>
      <c r="EZ3" s="231"/>
      <c r="FA3" s="231"/>
      <c r="FB3" s="231"/>
      <c r="FC3" s="231"/>
      <c r="FD3" s="231"/>
      <c r="FE3" s="231"/>
    </row>
    <row r="4" spans="1:161" s="35" customFormat="1" ht="10.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DW4" s="237" t="s">
        <v>214</v>
      </c>
      <c r="DX4" s="237"/>
      <c r="DY4" s="237"/>
      <c r="DZ4" s="237"/>
      <c r="EA4" s="237"/>
      <c r="EB4" s="237"/>
      <c r="EC4" s="237"/>
      <c r="ED4" s="237"/>
      <c r="EE4" s="237"/>
      <c r="EF4" s="237"/>
      <c r="EG4" s="237"/>
      <c r="EH4" s="237"/>
      <c r="EI4" s="237"/>
      <c r="EJ4" s="237"/>
      <c r="EK4" s="237"/>
      <c r="EL4" s="237"/>
      <c r="EM4" s="237"/>
      <c r="EN4" s="237"/>
      <c r="EO4" s="237"/>
      <c r="EP4" s="237"/>
      <c r="EQ4" s="237"/>
      <c r="ER4" s="237"/>
      <c r="ES4" s="237"/>
      <c r="ET4" s="237"/>
      <c r="EU4" s="237"/>
      <c r="EV4" s="237"/>
      <c r="EW4" s="237"/>
      <c r="EX4" s="237"/>
      <c r="EY4" s="237"/>
      <c r="EZ4" s="237"/>
      <c r="FA4" s="237"/>
      <c r="FB4" s="237"/>
      <c r="FC4" s="237"/>
      <c r="FD4" s="237"/>
      <c r="FE4" s="237"/>
    </row>
    <row r="5" spans="127:161" s="11" customFormat="1" ht="8.25">
      <c r="DW5" s="231" t="s">
        <v>20</v>
      </c>
      <c r="DX5" s="231"/>
      <c r="DY5" s="231"/>
      <c r="DZ5" s="231"/>
      <c r="EA5" s="231"/>
      <c r="EB5" s="231"/>
      <c r="EC5" s="231"/>
      <c r="ED5" s="231"/>
      <c r="EE5" s="231"/>
      <c r="EF5" s="231"/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1"/>
      <c r="ES5" s="231"/>
      <c r="ET5" s="231"/>
      <c r="EU5" s="231"/>
      <c r="EV5" s="231"/>
      <c r="EW5" s="231"/>
      <c r="EX5" s="231"/>
      <c r="EY5" s="231"/>
      <c r="EZ5" s="231"/>
      <c r="FA5" s="231"/>
      <c r="FB5" s="231"/>
      <c r="FC5" s="231"/>
      <c r="FD5" s="231"/>
      <c r="FE5" s="231"/>
    </row>
    <row r="6" spans="1:161" s="35" customFormat="1" ht="10.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DW6" s="237"/>
      <c r="DX6" s="237"/>
      <c r="DY6" s="237"/>
      <c r="DZ6" s="237"/>
      <c r="EA6" s="237"/>
      <c r="EB6" s="237"/>
      <c r="EC6" s="237"/>
      <c r="ED6" s="237"/>
      <c r="EE6" s="237"/>
      <c r="EF6" s="237"/>
      <c r="EG6" s="237"/>
      <c r="EH6" s="237"/>
      <c r="EI6" s="237"/>
      <c r="EL6" s="237" t="s">
        <v>324</v>
      </c>
      <c r="EM6" s="237"/>
      <c r="EN6" s="237"/>
      <c r="EO6" s="237"/>
      <c r="EP6" s="237"/>
      <c r="EQ6" s="237"/>
      <c r="ER6" s="237"/>
      <c r="ES6" s="237"/>
      <c r="ET6" s="237"/>
      <c r="EU6" s="237"/>
      <c r="EV6" s="237"/>
      <c r="EW6" s="237"/>
      <c r="EX6" s="237"/>
      <c r="EY6" s="237"/>
      <c r="EZ6" s="237"/>
      <c r="FA6" s="237"/>
      <c r="FB6" s="237"/>
      <c r="FC6" s="237"/>
      <c r="FD6" s="237"/>
      <c r="FE6" s="237"/>
    </row>
    <row r="7" spans="127:161" s="11" customFormat="1" ht="8.25">
      <c r="DW7" s="231" t="s">
        <v>21</v>
      </c>
      <c r="DX7" s="231"/>
      <c r="DY7" s="231"/>
      <c r="DZ7" s="231"/>
      <c r="EA7" s="231"/>
      <c r="EB7" s="231"/>
      <c r="EC7" s="231"/>
      <c r="ED7" s="231"/>
      <c r="EE7" s="231"/>
      <c r="EF7" s="231"/>
      <c r="EG7" s="231"/>
      <c r="EH7" s="231"/>
      <c r="EI7" s="231"/>
      <c r="EL7" s="231" t="s">
        <v>22</v>
      </c>
      <c r="EM7" s="231"/>
      <c r="EN7" s="231"/>
      <c r="EO7" s="231"/>
      <c r="EP7" s="231"/>
      <c r="EQ7" s="231"/>
      <c r="ER7" s="231"/>
      <c r="ES7" s="231"/>
      <c r="ET7" s="231"/>
      <c r="EU7" s="231"/>
      <c r="EV7" s="231"/>
      <c r="EW7" s="231"/>
      <c r="EX7" s="231"/>
      <c r="EY7" s="231"/>
      <c r="EZ7" s="231"/>
      <c r="FA7" s="231"/>
      <c r="FB7" s="231"/>
      <c r="FC7" s="231"/>
      <c r="FD7" s="231"/>
      <c r="FE7" s="231"/>
    </row>
    <row r="8" spans="1:156" s="35" customFormat="1" ht="10.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DW8" s="232" t="s">
        <v>23</v>
      </c>
      <c r="DX8" s="232"/>
      <c r="DY8" s="233" t="s">
        <v>326</v>
      </c>
      <c r="DZ8" s="233"/>
      <c r="EA8" s="233"/>
      <c r="EB8" s="234" t="s">
        <v>23</v>
      </c>
      <c r="EC8" s="234"/>
      <c r="EE8" s="233" t="s">
        <v>327</v>
      </c>
      <c r="EF8" s="233"/>
      <c r="EG8" s="233"/>
      <c r="EH8" s="233"/>
      <c r="EI8" s="233"/>
      <c r="EJ8" s="233"/>
      <c r="EK8" s="233"/>
      <c r="EL8" s="233"/>
      <c r="EM8" s="233"/>
      <c r="EN8" s="233"/>
      <c r="EO8" s="233"/>
      <c r="EP8" s="233"/>
      <c r="EQ8" s="233"/>
      <c r="ER8" s="233"/>
      <c r="ES8" s="233"/>
      <c r="ET8" s="232">
        <v>20</v>
      </c>
      <c r="EU8" s="232"/>
      <c r="EV8" s="232"/>
      <c r="EW8" s="235" t="s">
        <v>195</v>
      </c>
      <c r="EX8" s="235"/>
      <c r="EY8" s="235"/>
      <c r="EZ8" s="35" t="s">
        <v>5</v>
      </c>
    </row>
    <row r="9" spans="1:41" s="52" customFormat="1" ht="11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42:113" s="15" customFormat="1" ht="12.75">
      <c r="AP10" s="224" t="s">
        <v>304</v>
      </c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6" t="s">
        <v>329</v>
      </c>
      <c r="DG10" s="226"/>
      <c r="DH10" s="226"/>
      <c r="DI10" s="226"/>
    </row>
    <row r="11" spans="46:161" s="15" customFormat="1" ht="12.75">
      <c r="AT11" s="224" t="s">
        <v>302</v>
      </c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ES11" s="227" t="s">
        <v>25</v>
      </c>
      <c r="ET11" s="209"/>
      <c r="EU11" s="209"/>
      <c r="EV11" s="209"/>
      <c r="EW11" s="209"/>
      <c r="EX11" s="209"/>
      <c r="EY11" s="209"/>
      <c r="EZ11" s="209"/>
      <c r="FA11" s="209"/>
      <c r="FB11" s="209"/>
      <c r="FC11" s="209"/>
      <c r="FD11" s="209"/>
      <c r="FE11" s="210"/>
    </row>
    <row r="12" spans="1:161" s="52" customFormat="1" ht="11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ES12" s="228"/>
      <c r="ET12" s="213"/>
      <c r="EU12" s="213"/>
      <c r="EV12" s="213"/>
      <c r="EW12" s="213"/>
      <c r="EX12" s="213"/>
      <c r="EY12" s="213"/>
      <c r="EZ12" s="213"/>
      <c r="FA12" s="213"/>
      <c r="FB12" s="213"/>
      <c r="FC12" s="213"/>
      <c r="FD12" s="213"/>
      <c r="FE12" s="214"/>
    </row>
    <row r="13" spans="1:161" s="52" customFormat="1" ht="12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BG13" s="229" t="s">
        <v>37</v>
      </c>
      <c r="BH13" s="229"/>
      <c r="BI13" s="229"/>
      <c r="BJ13" s="229"/>
      <c r="BK13" s="65" t="s">
        <v>326</v>
      </c>
      <c r="BL13" s="65"/>
      <c r="BM13" s="65"/>
      <c r="BN13" s="206" t="s">
        <v>23</v>
      </c>
      <c r="BO13" s="206"/>
      <c r="BQ13" s="65" t="s">
        <v>327</v>
      </c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229">
        <v>20</v>
      </c>
      <c r="CG13" s="229"/>
      <c r="CH13" s="229"/>
      <c r="CI13" s="230" t="s">
        <v>195</v>
      </c>
      <c r="CJ13" s="230"/>
      <c r="CK13" s="230"/>
      <c r="CL13" s="52" t="s">
        <v>38</v>
      </c>
      <c r="EF13" s="206" t="s">
        <v>220</v>
      </c>
      <c r="EG13" s="206"/>
      <c r="EH13" s="206"/>
      <c r="EI13" s="206"/>
      <c r="EJ13" s="206"/>
      <c r="EK13" s="206"/>
      <c r="EL13" s="206"/>
      <c r="EM13" s="206"/>
      <c r="EN13" s="206"/>
      <c r="EO13" s="206"/>
      <c r="EP13" s="207"/>
      <c r="EQ13" s="53" t="s">
        <v>26</v>
      </c>
      <c r="ES13" s="62" t="s">
        <v>328</v>
      </c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</row>
    <row r="14" spans="1:161" s="52" customFormat="1" ht="19.5" customHeight="1">
      <c r="A14" s="206" t="s">
        <v>29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EE14" s="222" t="s">
        <v>27</v>
      </c>
      <c r="EF14" s="207"/>
      <c r="EG14" s="207"/>
      <c r="EH14" s="207"/>
      <c r="EI14" s="207"/>
      <c r="EJ14" s="207"/>
      <c r="EK14" s="207"/>
      <c r="EL14" s="207"/>
      <c r="EM14" s="207"/>
      <c r="EN14" s="207"/>
      <c r="EO14" s="207"/>
      <c r="EP14" s="207"/>
      <c r="EQ14" s="53" t="s">
        <v>27</v>
      </c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</row>
    <row r="15" spans="1:161" ht="11.25" customHeight="1">
      <c r="A15" s="17" t="s">
        <v>30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223" t="s">
        <v>219</v>
      </c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206" t="s">
        <v>221</v>
      </c>
      <c r="EF15" s="207"/>
      <c r="EG15" s="207"/>
      <c r="EH15" s="207"/>
      <c r="EI15" s="207"/>
      <c r="EJ15" s="207"/>
      <c r="EK15" s="207"/>
      <c r="EL15" s="207"/>
      <c r="EM15" s="207"/>
      <c r="EN15" s="207"/>
      <c r="EO15" s="207"/>
      <c r="EP15" s="207"/>
      <c r="EQ15" s="18" t="s">
        <v>28</v>
      </c>
      <c r="ER15" s="17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</row>
    <row r="16" spans="1:161" ht="20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222" t="s">
        <v>27</v>
      </c>
      <c r="EF16" s="207"/>
      <c r="EG16" s="207"/>
      <c r="EH16" s="207"/>
      <c r="EI16" s="207"/>
      <c r="EJ16" s="207"/>
      <c r="EK16" s="207"/>
      <c r="EL16" s="207"/>
      <c r="EM16" s="207"/>
      <c r="EN16" s="207"/>
      <c r="EO16" s="207"/>
      <c r="EP16" s="207"/>
      <c r="EQ16" s="18" t="s">
        <v>27</v>
      </c>
      <c r="ER16" s="17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</row>
    <row r="17" spans="1:161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206" t="s">
        <v>31</v>
      </c>
      <c r="EF17" s="207"/>
      <c r="EG17" s="207"/>
      <c r="EH17" s="207"/>
      <c r="EI17" s="207"/>
      <c r="EJ17" s="207"/>
      <c r="EK17" s="207"/>
      <c r="EL17" s="207"/>
      <c r="EM17" s="207"/>
      <c r="EN17" s="207"/>
      <c r="EO17" s="207"/>
      <c r="EP17" s="207"/>
      <c r="EQ17" s="18" t="s">
        <v>31</v>
      </c>
      <c r="ER17" s="17"/>
      <c r="ES17" s="62" t="s">
        <v>222</v>
      </c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</row>
    <row r="18" spans="1:161" ht="12.75">
      <c r="A18" s="17" t="s">
        <v>35</v>
      </c>
      <c r="B18" s="17"/>
      <c r="C18" s="17"/>
      <c r="D18" s="17"/>
      <c r="E18" s="17"/>
      <c r="F18" s="17"/>
      <c r="G18" s="17"/>
      <c r="H18" s="17"/>
      <c r="I18" s="17"/>
      <c r="J18" s="17"/>
      <c r="K18" s="223" t="s">
        <v>214</v>
      </c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3"/>
      <c r="DP18" s="223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206" t="s">
        <v>32</v>
      </c>
      <c r="EF18" s="207"/>
      <c r="EG18" s="207"/>
      <c r="EH18" s="207"/>
      <c r="EI18" s="207"/>
      <c r="EJ18" s="207"/>
      <c r="EK18" s="207"/>
      <c r="EL18" s="207"/>
      <c r="EM18" s="207"/>
      <c r="EN18" s="207"/>
      <c r="EO18" s="207"/>
      <c r="EP18" s="207"/>
      <c r="EQ18" s="18" t="s">
        <v>32</v>
      </c>
      <c r="ER18" s="17"/>
      <c r="ES18" s="62" t="s">
        <v>223</v>
      </c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</row>
    <row r="19" spans="1:161" ht="18" customHeight="1">
      <c r="A19" s="17" t="s">
        <v>36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206" t="s">
        <v>33</v>
      </c>
      <c r="EF19" s="207"/>
      <c r="EG19" s="207"/>
      <c r="EH19" s="207"/>
      <c r="EI19" s="207"/>
      <c r="EJ19" s="207"/>
      <c r="EK19" s="207"/>
      <c r="EL19" s="207"/>
      <c r="EM19" s="207"/>
      <c r="EN19" s="207"/>
      <c r="EO19" s="207"/>
      <c r="EP19" s="207"/>
      <c r="EQ19" s="18" t="s">
        <v>33</v>
      </c>
      <c r="ER19" s="17"/>
      <c r="ES19" s="62" t="s">
        <v>34</v>
      </c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</row>
    <row r="20" spans="1:161" ht="11.25" hidden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</row>
    <row r="21" spans="1:162" s="5" customFormat="1" ht="6.75" customHeight="1">
      <c r="A21" s="208" t="s">
        <v>39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8"/>
      <c r="CC21" s="208"/>
      <c r="CD21" s="208"/>
      <c r="CE21" s="208"/>
      <c r="CF21" s="208"/>
      <c r="CG21" s="208"/>
      <c r="CH21" s="208"/>
      <c r="CI21" s="208"/>
      <c r="CJ21" s="208"/>
      <c r="CK21" s="208"/>
      <c r="CL21" s="208"/>
      <c r="CM21" s="208"/>
      <c r="CN21" s="208"/>
      <c r="CO21" s="208"/>
      <c r="CP21" s="208"/>
      <c r="CQ21" s="208"/>
      <c r="CR21" s="208"/>
      <c r="CS21" s="208"/>
      <c r="CT21" s="208"/>
      <c r="CU21" s="208"/>
      <c r="CV21" s="208"/>
      <c r="CW21" s="208"/>
      <c r="CX21" s="208"/>
      <c r="CY21" s="208"/>
      <c r="CZ21" s="208"/>
      <c r="DA21" s="208"/>
      <c r="DB21" s="208"/>
      <c r="DC21" s="208"/>
      <c r="DD21" s="208"/>
      <c r="DE21" s="208"/>
      <c r="DF21" s="208"/>
      <c r="DG21" s="208"/>
      <c r="DH21" s="208"/>
      <c r="DI21" s="208"/>
      <c r="DJ21" s="208"/>
      <c r="DK21" s="208"/>
      <c r="DL21" s="208"/>
      <c r="DM21" s="208"/>
      <c r="DN21" s="208"/>
      <c r="DO21" s="208"/>
      <c r="DP21" s="208"/>
      <c r="DQ21" s="208"/>
      <c r="DR21" s="208"/>
      <c r="DS21" s="208"/>
      <c r="DT21" s="208"/>
      <c r="DU21" s="208"/>
      <c r="DV21" s="208"/>
      <c r="DW21" s="208"/>
      <c r="DX21" s="208"/>
      <c r="DY21" s="208"/>
      <c r="DZ21" s="208"/>
      <c r="EA21" s="208"/>
      <c r="EB21" s="208"/>
      <c r="EC21" s="208"/>
      <c r="ED21" s="208"/>
      <c r="EE21" s="208"/>
      <c r="EF21" s="208"/>
      <c r="EG21" s="208"/>
      <c r="EH21" s="208"/>
      <c r="EI21" s="208"/>
      <c r="EJ21" s="208"/>
      <c r="EK21" s="208"/>
      <c r="EL21" s="208"/>
      <c r="EM21" s="208"/>
      <c r="EN21" s="208"/>
      <c r="EO21" s="208"/>
      <c r="EP21" s="208"/>
      <c r="EQ21" s="208"/>
      <c r="ER21" s="208"/>
      <c r="ES21" s="208"/>
      <c r="ET21" s="208"/>
      <c r="EU21" s="208"/>
      <c r="EV21" s="208"/>
      <c r="EW21" s="208"/>
      <c r="EX21" s="208"/>
      <c r="EY21" s="208"/>
      <c r="EZ21" s="208"/>
      <c r="FA21" s="208"/>
      <c r="FB21" s="208"/>
      <c r="FC21" s="208"/>
      <c r="FD21" s="208"/>
      <c r="FE21" s="208"/>
      <c r="FF21" s="14"/>
    </row>
    <row r="22" spans="1:161" ht="8.25" customHeight="1" hidden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</row>
    <row r="23" spans="1:161" ht="11.25">
      <c r="A23" s="209" t="s">
        <v>0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10"/>
      <c r="BX23" s="194" t="s">
        <v>1</v>
      </c>
      <c r="BY23" s="195"/>
      <c r="BZ23" s="195"/>
      <c r="CA23" s="195"/>
      <c r="CB23" s="195"/>
      <c r="CC23" s="195"/>
      <c r="CD23" s="195"/>
      <c r="CE23" s="215"/>
      <c r="CF23" s="194" t="s">
        <v>2</v>
      </c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215"/>
      <c r="CS23" s="194" t="s">
        <v>3</v>
      </c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215"/>
      <c r="DF23" s="220" t="s">
        <v>10</v>
      </c>
      <c r="DG23" s="221"/>
      <c r="DH23" s="221"/>
      <c r="DI23" s="221"/>
      <c r="DJ23" s="221"/>
      <c r="DK23" s="221"/>
      <c r="DL23" s="221"/>
      <c r="DM23" s="221"/>
      <c r="DN23" s="221"/>
      <c r="DO23" s="221"/>
      <c r="DP23" s="221"/>
      <c r="DQ23" s="221"/>
      <c r="DR23" s="221"/>
      <c r="DS23" s="221"/>
      <c r="DT23" s="221"/>
      <c r="DU23" s="221"/>
      <c r="DV23" s="221"/>
      <c r="DW23" s="221"/>
      <c r="DX23" s="221"/>
      <c r="DY23" s="221"/>
      <c r="DZ23" s="221"/>
      <c r="EA23" s="221"/>
      <c r="EB23" s="221"/>
      <c r="EC23" s="221"/>
      <c r="ED23" s="221"/>
      <c r="EE23" s="221"/>
      <c r="EF23" s="221"/>
      <c r="EG23" s="221"/>
      <c r="EH23" s="221"/>
      <c r="EI23" s="221"/>
      <c r="EJ23" s="221"/>
      <c r="EK23" s="221"/>
      <c r="EL23" s="221"/>
      <c r="EM23" s="221"/>
      <c r="EN23" s="221"/>
      <c r="EO23" s="221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</row>
    <row r="24" spans="1:161" ht="11.25" customHeight="1">
      <c r="A24" s="211"/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2"/>
      <c r="BX24" s="216"/>
      <c r="BY24" s="217"/>
      <c r="BZ24" s="217"/>
      <c r="CA24" s="217"/>
      <c r="CB24" s="217"/>
      <c r="CC24" s="217"/>
      <c r="CD24" s="217"/>
      <c r="CE24" s="218"/>
      <c r="CF24" s="216"/>
      <c r="CG24" s="217"/>
      <c r="CH24" s="217"/>
      <c r="CI24" s="217"/>
      <c r="CJ24" s="217"/>
      <c r="CK24" s="217"/>
      <c r="CL24" s="217"/>
      <c r="CM24" s="217"/>
      <c r="CN24" s="217"/>
      <c r="CO24" s="217"/>
      <c r="CP24" s="217"/>
      <c r="CQ24" s="217"/>
      <c r="CR24" s="218"/>
      <c r="CS24" s="216"/>
      <c r="CT24" s="217"/>
      <c r="CU24" s="217"/>
      <c r="CV24" s="217"/>
      <c r="CW24" s="217"/>
      <c r="CX24" s="217"/>
      <c r="CY24" s="217"/>
      <c r="CZ24" s="217"/>
      <c r="DA24" s="217"/>
      <c r="DB24" s="217"/>
      <c r="DC24" s="217"/>
      <c r="DD24" s="217"/>
      <c r="DE24" s="218"/>
      <c r="DF24" s="203" t="s">
        <v>4</v>
      </c>
      <c r="DG24" s="204"/>
      <c r="DH24" s="204"/>
      <c r="DI24" s="204"/>
      <c r="DJ24" s="204"/>
      <c r="DK24" s="204"/>
      <c r="DL24" s="205" t="s">
        <v>195</v>
      </c>
      <c r="DM24" s="205"/>
      <c r="DN24" s="205"/>
      <c r="DO24" s="192" t="s">
        <v>5</v>
      </c>
      <c r="DP24" s="192"/>
      <c r="DQ24" s="192"/>
      <c r="DR24" s="193"/>
      <c r="DS24" s="203" t="s">
        <v>4</v>
      </c>
      <c r="DT24" s="204"/>
      <c r="DU24" s="204"/>
      <c r="DV24" s="204"/>
      <c r="DW24" s="204"/>
      <c r="DX24" s="204"/>
      <c r="DY24" s="205" t="s">
        <v>196</v>
      </c>
      <c r="DZ24" s="205"/>
      <c r="EA24" s="205"/>
      <c r="EB24" s="192" t="s">
        <v>5</v>
      </c>
      <c r="EC24" s="192"/>
      <c r="ED24" s="192"/>
      <c r="EE24" s="193"/>
      <c r="EF24" s="203" t="s">
        <v>4</v>
      </c>
      <c r="EG24" s="204"/>
      <c r="EH24" s="204"/>
      <c r="EI24" s="204"/>
      <c r="EJ24" s="204"/>
      <c r="EK24" s="204"/>
      <c r="EL24" s="205" t="s">
        <v>303</v>
      </c>
      <c r="EM24" s="205"/>
      <c r="EN24" s="205"/>
      <c r="EO24" s="192" t="s">
        <v>5</v>
      </c>
      <c r="EP24" s="192"/>
      <c r="EQ24" s="192"/>
      <c r="ER24" s="193"/>
      <c r="ES24" s="194" t="s">
        <v>9</v>
      </c>
      <c r="ET24" s="195"/>
      <c r="EU24" s="195"/>
      <c r="EV24" s="195"/>
      <c r="EW24" s="195"/>
      <c r="EX24" s="195"/>
      <c r="EY24" s="195"/>
      <c r="EZ24" s="195"/>
      <c r="FA24" s="195"/>
      <c r="FB24" s="195"/>
      <c r="FC24" s="195"/>
      <c r="FD24" s="195"/>
      <c r="FE24" s="195"/>
    </row>
    <row r="25" spans="1:161" ht="39" customHeight="1">
      <c r="A25" s="213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4"/>
      <c r="BX25" s="196"/>
      <c r="BY25" s="197"/>
      <c r="BZ25" s="197"/>
      <c r="CA25" s="197"/>
      <c r="CB25" s="197"/>
      <c r="CC25" s="197"/>
      <c r="CD25" s="197"/>
      <c r="CE25" s="219"/>
      <c r="CF25" s="196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219"/>
      <c r="CS25" s="196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219"/>
      <c r="DF25" s="198" t="s">
        <v>6</v>
      </c>
      <c r="DG25" s="199"/>
      <c r="DH25" s="199"/>
      <c r="DI25" s="199"/>
      <c r="DJ25" s="199"/>
      <c r="DK25" s="199"/>
      <c r="DL25" s="199"/>
      <c r="DM25" s="199"/>
      <c r="DN25" s="199"/>
      <c r="DO25" s="199"/>
      <c r="DP25" s="199"/>
      <c r="DQ25" s="199"/>
      <c r="DR25" s="200"/>
      <c r="DS25" s="198" t="s">
        <v>7</v>
      </c>
      <c r="DT25" s="199"/>
      <c r="DU25" s="199"/>
      <c r="DV25" s="199"/>
      <c r="DW25" s="199"/>
      <c r="DX25" s="199"/>
      <c r="DY25" s="199"/>
      <c r="DZ25" s="199"/>
      <c r="EA25" s="199"/>
      <c r="EB25" s="199"/>
      <c r="EC25" s="199"/>
      <c r="ED25" s="199"/>
      <c r="EE25" s="200"/>
      <c r="EF25" s="198" t="s">
        <v>8</v>
      </c>
      <c r="EG25" s="199"/>
      <c r="EH25" s="199"/>
      <c r="EI25" s="199"/>
      <c r="EJ25" s="199"/>
      <c r="EK25" s="199"/>
      <c r="EL25" s="199"/>
      <c r="EM25" s="199"/>
      <c r="EN25" s="199"/>
      <c r="EO25" s="199"/>
      <c r="EP25" s="199"/>
      <c r="EQ25" s="199"/>
      <c r="ER25" s="200"/>
      <c r="ES25" s="196"/>
      <c r="ET25" s="197"/>
      <c r="EU25" s="197"/>
      <c r="EV25" s="197"/>
      <c r="EW25" s="197"/>
      <c r="EX25" s="197"/>
      <c r="EY25" s="197"/>
      <c r="EZ25" s="197"/>
      <c r="FA25" s="197"/>
      <c r="FB25" s="197"/>
      <c r="FC25" s="197"/>
      <c r="FD25" s="197"/>
      <c r="FE25" s="197"/>
    </row>
    <row r="26" spans="1:161" ht="9" customHeight="1" thickBot="1">
      <c r="A26" s="201" t="s">
        <v>11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2"/>
      <c r="BX26" s="189" t="s">
        <v>12</v>
      </c>
      <c r="BY26" s="190"/>
      <c r="BZ26" s="190"/>
      <c r="CA26" s="190"/>
      <c r="CB26" s="190"/>
      <c r="CC26" s="190"/>
      <c r="CD26" s="190"/>
      <c r="CE26" s="191"/>
      <c r="CF26" s="189" t="s">
        <v>13</v>
      </c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1"/>
      <c r="CS26" s="189" t="s">
        <v>14</v>
      </c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0"/>
      <c r="DE26" s="191"/>
      <c r="DF26" s="189" t="s">
        <v>15</v>
      </c>
      <c r="DG26" s="190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1"/>
      <c r="DS26" s="189" t="s">
        <v>16</v>
      </c>
      <c r="DT26" s="190"/>
      <c r="DU26" s="190"/>
      <c r="DV26" s="190"/>
      <c r="DW26" s="190"/>
      <c r="DX26" s="190"/>
      <c r="DY26" s="190"/>
      <c r="DZ26" s="190"/>
      <c r="EA26" s="190"/>
      <c r="EB26" s="190"/>
      <c r="EC26" s="190"/>
      <c r="ED26" s="190"/>
      <c r="EE26" s="191"/>
      <c r="EF26" s="189" t="s">
        <v>17</v>
      </c>
      <c r="EG26" s="190"/>
      <c r="EH26" s="190"/>
      <c r="EI26" s="190"/>
      <c r="EJ26" s="190"/>
      <c r="EK26" s="190"/>
      <c r="EL26" s="190"/>
      <c r="EM26" s="190"/>
      <c r="EN26" s="190"/>
      <c r="EO26" s="190"/>
      <c r="EP26" s="190"/>
      <c r="EQ26" s="190"/>
      <c r="ER26" s="191"/>
      <c r="ES26" s="189" t="s">
        <v>18</v>
      </c>
      <c r="ET26" s="190"/>
      <c r="EU26" s="190"/>
      <c r="EV26" s="190"/>
      <c r="EW26" s="190"/>
      <c r="EX26" s="190"/>
      <c r="EY26" s="190"/>
      <c r="EZ26" s="190"/>
      <c r="FA26" s="190"/>
      <c r="FB26" s="190"/>
      <c r="FC26" s="190"/>
      <c r="FD26" s="190"/>
      <c r="FE26" s="190"/>
    </row>
    <row r="27" spans="1:161" ht="12.75" customHeight="1" thickBot="1">
      <c r="A27" s="184" t="s">
        <v>40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33" t="s">
        <v>41</v>
      </c>
      <c r="BY27" s="125"/>
      <c r="BZ27" s="125"/>
      <c r="CA27" s="125"/>
      <c r="CB27" s="125"/>
      <c r="CC27" s="125"/>
      <c r="CD27" s="125"/>
      <c r="CE27" s="126"/>
      <c r="CF27" s="124" t="s">
        <v>42</v>
      </c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6"/>
      <c r="CS27" s="124" t="s">
        <v>205</v>
      </c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6"/>
      <c r="DF27" s="186">
        <f>SUM(DF28:DR36)</f>
        <v>5605625.319999999</v>
      </c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83"/>
      <c r="DS27" s="137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83"/>
      <c r="EF27" s="137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83"/>
      <c r="ES27" s="137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9"/>
    </row>
    <row r="28" spans="1:161" ht="12.75" customHeight="1" thickBot="1">
      <c r="A28" s="184" t="s">
        <v>40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33" t="s">
        <v>41</v>
      </c>
      <c r="BY28" s="125"/>
      <c r="BZ28" s="125"/>
      <c r="CA28" s="125"/>
      <c r="CB28" s="125"/>
      <c r="CC28" s="125"/>
      <c r="CD28" s="125"/>
      <c r="CE28" s="126"/>
      <c r="CF28" s="124" t="s">
        <v>42</v>
      </c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6"/>
      <c r="CS28" s="124" t="s">
        <v>216</v>
      </c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6"/>
      <c r="DF28" s="137">
        <v>1805.15</v>
      </c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83"/>
      <c r="DS28" s="137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83"/>
      <c r="EF28" s="137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83"/>
      <c r="ES28" s="137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9"/>
    </row>
    <row r="29" spans="1:161" ht="12.75" customHeight="1" thickBot="1">
      <c r="A29" s="184" t="s">
        <v>40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33" t="s">
        <v>41</v>
      </c>
      <c r="BY29" s="125"/>
      <c r="BZ29" s="125"/>
      <c r="CA29" s="125"/>
      <c r="CB29" s="125"/>
      <c r="CC29" s="125"/>
      <c r="CD29" s="125"/>
      <c r="CE29" s="126"/>
      <c r="CF29" s="124" t="s">
        <v>42</v>
      </c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6"/>
      <c r="CS29" s="124" t="s">
        <v>217</v>
      </c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6"/>
      <c r="DF29" s="137">
        <v>139142.93</v>
      </c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83"/>
      <c r="DS29" s="137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83"/>
      <c r="EF29" s="137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83"/>
      <c r="ES29" s="137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9"/>
    </row>
    <row r="30" spans="1:161" ht="12.75" customHeight="1" thickBot="1">
      <c r="A30" s="184" t="s">
        <v>40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33" t="s">
        <v>41</v>
      </c>
      <c r="BY30" s="125"/>
      <c r="BZ30" s="125"/>
      <c r="CA30" s="125"/>
      <c r="CB30" s="125"/>
      <c r="CC30" s="125"/>
      <c r="CD30" s="125"/>
      <c r="CE30" s="126"/>
      <c r="CF30" s="124" t="s">
        <v>42</v>
      </c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6"/>
      <c r="CS30" s="124" t="s">
        <v>218</v>
      </c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6"/>
      <c r="DF30" s="137">
        <v>90182.45</v>
      </c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83"/>
      <c r="DS30" s="137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83"/>
      <c r="EF30" s="137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83"/>
      <c r="ES30" s="137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9"/>
    </row>
    <row r="31" spans="1:161" ht="12.75" customHeight="1" thickBot="1">
      <c r="A31" s="184" t="s">
        <v>40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33" t="s">
        <v>41</v>
      </c>
      <c r="BY31" s="125"/>
      <c r="BZ31" s="125"/>
      <c r="CA31" s="125"/>
      <c r="CB31" s="125"/>
      <c r="CC31" s="125"/>
      <c r="CD31" s="125"/>
      <c r="CE31" s="126"/>
      <c r="CF31" s="124" t="s">
        <v>42</v>
      </c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6"/>
      <c r="CS31" s="124" t="s">
        <v>198</v>
      </c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6"/>
      <c r="DF31" s="137">
        <v>3495.82</v>
      </c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83"/>
      <c r="DS31" s="137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83"/>
      <c r="EF31" s="137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83"/>
      <c r="ES31" s="137"/>
      <c r="ET31" s="138"/>
      <c r="EU31" s="138"/>
      <c r="EV31" s="138"/>
      <c r="EW31" s="138"/>
      <c r="EX31" s="138"/>
      <c r="EY31" s="138"/>
      <c r="EZ31" s="138"/>
      <c r="FA31" s="138"/>
      <c r="FB31" s="138"/>
      <c r="FC31" s="138"/>
      <c r="FD31" s="138"/>
      <c r="FE31" s="139"/>
    </row>
    <row r="32" spans="1:161" ht="12.75" customHeight="1" thickBot="1">
      <c r="A32" s="184" t="s">
        <v>40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33" t="s">
        <v>41</v>
      </c>
      <c r="BY32" s="125"/>
      <c r="BZ32" s="125"/>
      <c r="CA32" s="125"/>
      <c r="CB32" s="125"/>
      <c r="CC32" s="125"/>
      <c r="CD32" s="125"/>
      <c r="CE32" s="126"/>
      <c r="CF32" s="124" t="s">
        <v>42</v>
      </c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6"/>
      <c r="CS32" s="124" t="s">
        <v>197</v>
      </c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6"/>
      <c r="DF32" s="137">
        <v>268799.85</v>
      </c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83"/>
      <c r="DS32" s="137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83"/>
      <c r="EF32" s="137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83"/>
      <c r="ES32" s="137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9"/>
    </row>
    <row r="33" spans="1:161" ht="12.75" customHeight="1" thickBot="1">
      <c r="A33" s="184" t="s">
        <v>40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33" t="s">
        <v>41</v>
      </c>
      <c r="BY33" s="125"/>
      <c r="BZ33" s="125"/>
      <c r="CA33" s="125"/>
      <c r="CB33" s="125"/>
      <c r="CC33" s="125"/>
      <c r="CD33" s="125"/>
      <c r="CE33" s="126"/>
      <c r="CF33" s="124" t="s">
        <v>42</v>
      </c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6"/>
      <c r="CS33" s="124" t="s">
        <v>200</v>
      </c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6"/>
      <c r="DF33" s="137">
        <v>2443092.06</v>
      </c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83"/>
      <c r="DS33" s="137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83"/>
      <c r="EF33" s="137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83"/>
      <c r="ES33" s="137"/>
      <c r="ET33" s="138"/>
      <c r="EU33" s="138"/>
      <c r="EV33" s="138"/>
      <c r="EW33" s="138"/>
      <c r="EX33" s="138"/>
      <c r="EY33" s="138"/>
      <c r="EZ33" s="138"/>
      <c r="FA33" s="138"/>
      <c r="FB33" s="138"/>
      <c r="FC33" s="138"/>
      <c r="FD33" s="138"/>
      <c r="FE33" s="139"/>
    </row>
    <row r="34" spans="1:161" ht="12.75" customHeight="1" thickBot="1">
      <c r="A34" s="184" t="s">
        <v>40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33" t="s">
        <v>41</v>
      </c>
      <c r="BY34" s="125"/>
      <c r="BZ34" s="125"/>
      <c r="CA34" s="125"/>
      <c r="CB34" s="125"/>
      <c r="CC34" s="125"/>
      <c r="CD34" s="125"/>
      <c r="CE34" s="126"/>
      <c r="CF34" s="124" t="s">
        <v>42</v>
      </c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6"/>
      <c r="CS34" s="124" t="s">
        <v>201</v>
      </c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6"/>
      <c r="DF34" s="137">
        <v>1329004.18</v>
      </c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83"/>
      <c r="DS34" s="137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83"/>
      <c r="EF34" s="137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83"/>
      <c r="ES34" s="137"/>
      <c r="ET34" s="138"/>
      <c r="EU34" s="138"/>
      <c r="EV34" s="138"/>
      <c r="EW34" s="138"/>
      <c r="EX34" s="138"/>
      <c r="EY34" s="138"/>
      <c r="EZ34" s="138"/>
      <c r="FA34" s="138"/>
      <c r="FB34" s="138"/>
      <c r="FC34" s="138"/>
      <c r="FD34" s="138"/>
      <c r="FE34" s="139"/>
    </row>
    <row r="35" spans="1:162" ht="12.75" customHeight="1" thickBot="1">
      <c r="A35" s="184" t="s">
        <v>40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33" t="s">
        <v>41</v>
      </c>
      <c r="BY35" s="125"/>
      <c r="BZ35" s="125"/>
      <c r="CA35" s="125"/>
      <c r="CB35" s="125"/>
      <c r="CC35" s="125"/>
      <c r="CD35" s="125"/>
      <c r="CE35" s="126"/>
      <c r="CF35" s="124" t="s">
        <v>42</v>
      </c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6"/>
      <c r="CS35" s="124" t="s">
        <v>203</v>
      </c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6"/>
      <c r="DF35" s="137">
        <v>776758.26</v>
      </c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83"/>
      <c r="DS35" s="137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83"/>
      <c r="EF35" s="137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83"/>
      <c r="ES35" s="137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9"/>
      <c r="FF35" s="46"/>
    </row>
    <row r="36" spans="1:161" ht="12.75" customHeight="1" thickBot="1">
      <c r="A36" s="184" t="s">
        <v>40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33" t="s">
        <v>41</v>
      </c>
      <c r="BY36" s="125"/>
      <c r="BZ36" s="125"/>
      <c r="CA36" s="125"/>
      <c r="CB36" s="125"/>
      <c r="CC36" s="125"/>
      <c r="CD36" s="125"/>
      <c r="CE36" s="126"/>
      <c r="CF36" s="124" t="s">
        <v>42</v>
      </c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6"/>
      <c r="CS36" s="124" t="s">
        <v>204</v>
      </c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6"/>
      <c r="DF36" s="186">
        <v>553344.62</v>
      </c>
      <c r="DG36" s="187"/>
      <c r="DH36" s="187"/>
      <c r="DI36" s="187"/>
      <c r="DJ36" s="187"/>
      <c r="DK36" s="187"/>
      <c r="DL36" s="187"/>
      <c r="DM36" s="187"/>
      <c r="DN36" s="187"/>
      <c r="DO36" s="187"/>
      <c r="DP36" s="187"/>
      <c r="DQ36" s="187"/>
      <c r="DR36" s="188"/>
      <c r="DS36" s="137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83"/>
      <c r="EF36" s="137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83"/>
      <c r="ES36" s="137"/>
      <c r="ET36" s="138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9"/>
    </row>
    <row r="37" spans="1:161" ht="12.75" customHeight="1">
      <c r="A37" s="184" t="s">
        <v>40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33" t="s">
        <v>41</v>
      </c>
      <c r="BY37" s="125"/>
      <c r="BZ37" s="125"/>
      <c r="CA37" s="125"/>
      <c r="CB37" s="125"/>
      <c r="CC37" s="125"/>
      <c r="CD37" s="125"/>
      <c r="CE37" s="126"/>
      <c r="CF37" s="124" t="s">
        <v>42</v>
      </c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6"/>
      <c r="CS37" s="124" t="s">
        <v>42</v>
      </c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6"/>
      <c r="DF37" s="137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83"/>
      <c r="DS37" s="137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83"/>
      <c r="EF37" s="137"/>
      <c r="EG37" s="138"/>
      <c r="EH37" s="138"/>
      <c r="EI37" s="138"/>
      <c r="EJ37" s="138"/>
      <c r="EK37" s="138"/>
      <c r="EL37" s="138"/>
      <c r="EM37" s="138"/>
      <c r="EN37" s="138"/>
      <c r="EO37" s="138"/>
      <c r="EP37" s="138"/>
      <c r="EQ37" s="138"/>
      <c r="ER37" s="183"/>
      <c r="ES37" s="137"/>
      <c r="ET37" s="138"/>
      <c r="EU37" s="138"/>
      <c r="EV37" s="138"/>
      <c r="EW37" s="138"/>
      <c r="EX37" s="138"/>
      <c r="EY37" s="138"/>
      <c r="EZ37" s="138"/>
      <c r="FA37" s="138"/>
      <c r="FB37" s="138"/>
      <c r="FC37" s="138"/>
      <c r="FD37" s="138"/>
      <c r="FE37" s="139"/>
    </row>
    <row r="38" spans="1:161" ht="12.75" customHeight="1" thickBot="1">
      <c r="A38" s="184" t="s">
        <v>43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81" t="s">
        <v>44</v>
      </c>
      <c r="BY38" s="68"/>
      <c r="BZ38" s="68"/>
      <c r="CA38" s="68"/>
      <c r="CB38" s="68"/>
      <c r="CC38" s="68"/>
      <c r="CD38" s="68"/>
      <c r="CE38" s="69"/>
      <c r="CF38" s="67" t="s">
        <v>42</v>
      </c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9"/>
      <c r="CS38" s="67" t="s">
        <v>42</v>
      </c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9"/>
      <c r="DF38" s="58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185"/>
      <c r="DS38" s="58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185"/>
      <c r="EF38" s="58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185"/>
      <c r="ES38" s="58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60"/>
    </row>
    <row r="39" spans="1:161" ht="11.25">
      <c r="A39" s="155" t="s">
        <v>45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6" t="s">
        <v>46</v>
      </c>
      <c r="BY39" s="157"/>
      <c r="BZ39" s="157"/>
      <c r="CA39" s="157"/>
      <c r="CB39" s="157"/>
      <c r="CC39" s="157"/>
      <c r="CD39" s="157"/>
      <c r="CE39" s="158"/>
      <c r="CF39" s="159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8"/>
      <c r="CS39" s="124" t="s">
        <v>205</v>
      </c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6"/>
      <c r="DF39" s="55">
        <f>DF40+DF43+DF63+DF70+DF79</f>
        <v>112347959.28999999</v>
      </c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7"/>
      <c r="DS39" s="55">
        <f>DS40+DS43+DS63+DS70</f>
        <v>106971243.02000001</v>
      </c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7"/>
      <c r="EF39" s="55">
        <f>EF40+EF43+EF63+EF70</f>
        <v>107226398.72</v>
      </c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7"/>
      <c r="ES39" s="58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60"/>
    </row>
    <row r="40" spans="1:161" ht="22.5" customHeight="1">
      <c r="A40" s="144" t="s">
        <v>47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81" t="s">
        <v>48</v>
      </c>
      <c r="BY40" s="68"/>
      <c r="BZ40" s="68"/>
      <c r="CA40" s="68"/>
      <c r="CB40" s="68"/>
      <c r="CC40" s="68"/>
      <c r="CD40" s="68"/>
      <c r="CE40" s="69"/>
      <c r="CF40" s="67" t="s">
        <v>49</v>
      </c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9"/>
      <c r="CS40" s="67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9"/>
      <c r="DF40" s="55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7"/>
      <c r="DS40" s="55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7"/>
      <c r="EF40" s="55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7"/>
      <c r="ES40" s="58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60"/>
    </row>
    <row r="41" spans="1:161" ht="9.75" customHeight="1" thickBot="1">
      <c r="A41" s="166" t="s">
        <v>50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40" t="s">
        <v>51</v>
      </c>
      <c r="BY41" s="141"/>
      <c r="BZ41" s="141"/>
      <c r="CA41" s="141"/>
      <c r="CB41" s="141"/>
      <c r="CC41" s="141"/>
      <c r="CD41" s="141"/>
      <c r="CE41" s="142"/>
      <c r="CF41" s="143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2"/>
      <c r="CS41" s="143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2"/>
      <c r="DF41" s="127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9"/>
      <c r="DS41" s="127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9"/>
      <c r="EF41" s="127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9"/>
      <c r="ES41" s="130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2"/>
    </row>
    <row r="42" spans="1:161" ht="12" hidden="1" thickBot="1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5"/>
      <c r="BX42" s="179"/>
      <c r="BY42" s="180"/>
      <c r="BZ42" s="180"/>
      <c r="CA42" s="180"/>
      <c r="CB42" s="180"/>
      <c r="CC42" s="180"/>
      <c r="CD42" s="180"/>
      <c r="CE42" s="181"/>
      <c r="CF42" s="182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0"/>
      <c r="CR42" s="181"/>
      <c r="CS42" s="182"/>
      <c r="CT42" s="180"/>
      <c r="CU42" s="180"/>
      <c r="CV42" s="180"/>
      <c r="CW42" s="180"/>
      <c r="CX42" s="180"/>
      <c r="CY42" s="180"/>
      <c r="CZ42" s="180"/>
      <c r="DA42" s="180"/>
      <c r="DB42" s="180"/>
      <c r="DC42" s="180"/>
      <c r="DD42" s="180"/>
      <c r="DE42" s="181"/>
      <c r="DF42" s="170"/>
      <c r="DG42" s="171"/>
      <c r="DH42" s="171"/>
      <c r="DI42" s="171"/>
      <c r="DJ42" s="171"/>
      <c r="DK42" s="171"/>
      <c r="DL42" s="171"/>
      <c r="DM42" s="171"/>
      <c r="DN42" s="171"/>
      <c r="DO42" s="171"/>
      <c r="DP42" s="171"/>
      <c r="DQ42" s="171"/>
      <c r="DR42" s="172"/>
      <c r="DS42" s="170"/>
      <c r="DT42" s="171"/>
      <c r="DU42" s="171"/>
      <c r="DV42" s="171"/>
      <c r="DW42" s="171"/>
      <c r="DX42" s="171"/>
      <c r="DY42" s="171"/>
      <c r="DZ42" s="171"/>
      <c r="EA42" s="171"/>
      <c r="EB42" s="171"/>
      <c r="EC42" s="171"/>
      <c r="ED42" s="171"/>
      <c r="EE42" s="172"/>
      <c r="EF42" s="170"/>
      <c r="EG42" s="171"/>
      <c r="EH42" s="171"/>
      <c r="EI42" s="171"/>
      <c r="EJ42" s="171"/>
      <c r="EK42" s="171"/>
      <c r="EL42" s="171"/>
      <c r="EM42" s="171"/>
      <c r="EN42" s="171"/>
      <c r="EO42" s="171"/>
      <c r="EP42" s="171"/>
      <c r="EQ42" s="171"/>
      <c r="ER42" s="172"/>
      <c r="ES42" s="173"/>
      <c r="ET42" s="174"/>
      <c r="EU42" s="174"/>
      <c r="EV42" s="174"/>
      <c r="EW42" s="174"/>
      <c r="EX42" s="174"/>
      <c r="EY42" s="174"/>
      <c r="EZ42" s="174"/>
      <c r="FA42" s="174"/>
      <c r="FB42" s="174"/>
      <c r="FC42" s="174"/>
      <c r="FD42" s="174"/>
      <c r="FE42" s="175"/>
    </row>
    <row r="43" spans="1:161" ht="15.75" customHeight="1">
      <c r="A43" s="160" t="s">
        <v>52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2"/>
      <c r="BX43" s="133" t="s">
        <v>53</v>
      </c>
      <c r="BY43" s="125"/>
      <c r="BZ43" s="125"/>
      <c r="CA43" s="125"/>
      <c r="CB43" s="125"/>
      <c r="CC43" s="125"/>
      <c r="CD43" s="125"/>
      <c r="CE43" s="126"/>
      <c r="CF43" s="124" t="s">
        <v>54</v>
      </c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6"/>
      <c r="CS43" s="124" t="s">
        <v>205</v>
      </c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6"/>
      <c r="DF43" s="176">
        <f>SUM(DF44:DR59)</f>
        <v>102405977.83</v>
      </c>
      <c r="DG43" s="177"/>
      <c r="DH43" s="177"/>
      <c r="DI43" s="177"/>
      <c r="DJ43" s="177"/>
      <c r="DK43" s="177"/>
      <c r="DL43" s="177"/>
      <c r="DM43" s="177"/>
      <c r="DN43" s="177"/>
      <c r="DO43" s="177"/>
      <c r="DP43" s="177"/>
      <c r="DQ43" s="177"/>
      <c r="DR43" s="178"/>
      <c r="DS43" s="134">
        <f>SUM(DS44:EE58)</f>
        <v>102444443.02000001</v>
      </c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36"/>
      <c r="EF43" s="134">
        <f>SUM(EF44:ER58)</f>
        <v>102699598.72</v>
      </c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5"/>
      <c r="ER43" s="136"/>
      <c r="ES43" s="137"/>
      <c r="ET43" s="138"/>
      <c r="EU43" s="138"/>
      <c r="EV43" s="138"/>
      <c r="EW43" s="138"/>
      <c r="EX43" s="138"/>
      <c r="EY43" s="138"/>
      <c r="EZ43" s="138"/>
      <c r="FA43" s="138"/>
      <c r="FB43" s="138"/>
      <c r="FC43" s="138"/>
      <c r="FD43" s="138"/>
      <c r="FE43" s="139"/>
    </row>
    <row r="44" spans="1:176" ht="33.75" customHeight="1">
      <c r="A44" s="79" t="s">
        <v>55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1" t="s">
        <v>56</v>
      </c>
      <c r="BY44" s="68"/>
      <c r="BZ44" s="68"/>
      <c r="CA44" s="68"/>
      <c r="CB44" s="68"/>
      <c r="CC44" s="68"/>
      <c r="CD44" s="68"/>
      <c r="CE44" s="69"/>
      <c r="CF44" s="67" t="s">
        <v>54</v>
      </c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9"/>
      <c r="CS44" s="67" t="s">
        <v>198</v>
      </c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9"/>
      <c r="DF44" s="55">
        <v>1842960</v>
      </c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7"/>
      <c r="DS44" s="55">
        <v>1870529</v>
      </c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7"/>
      <c r="EF44" s="55">
        <v>1870529</v>
      </c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7"/>
      <c r="ES44" s="58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60"/>
      <c r="FT44" s="7"/>
    </row>
    <row r="45" spans="1:176" ht="26.25" customHeight="1">
      <c r="A45" s="79" t="s">
        <v>193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80"/>
      <c r="BX45" s="81" t="s">
        <v>56</v>
      </c>
      <c r="BY45" s="68"/>
      <c r="BZ45" s="68"/>
      <c r="CA45" s="68"/>
      <c r="CB45" s="68"/>
      <c r="CC45" s="68"/>
      <c r="CD45" s="68"/>
      <c r="CE45" s="69"/>
      <c r="CF45" s="67" t="s">
        <v>54</v>
      </c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9"/>
      <c r="CS45" s="67" t="s">
        <v>199</v>
      </c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9"/>
      <c r="DF45" s="55">
        <v>1277300</v>
      </c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7"/>
      <c r="DS45" s="55">
        <v>1327300</v>
      </c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7"/>
      <c r="EF45" s="55">
        <v>1377300</v>
      </c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7"/>
      <c r="ES45" s="58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60"/>
      <c r="FT45" s="7"/>
    </row>
    <row r="46" spans="1:176" ht="26.25" customHeight="1">
      <c r="A46" s="79" t="s">
        <v>193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80"/>
      <c r="BX46" s="81" t="s">
        <v>56</v>
      </c>
      <c r="BY46" s="68"/>
      <c r="BZ46" s="68"/>
      <c r="CA46" s="68"/>
      <c r="CB46" s="68"/>
      <c r="CC46" s="68"/>
      <c r="CD46" s="68"/>
      <c r="CE46" s="69"/>
      <c r="CF46" s="67" t="s">
        <v>54</v>
      </c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9"/>
      <c r="CS46" s="67" t="s">
        <v>197</v>
      </c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9"/>
      <c r="DF46" s="55">
        <f>2586424+16238</f>
        <v>2602662</v>
      </c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7"/>
      <c r="DS46" s="55">
        <v>2676190.42</v>
      </c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7"/>
      <c r="EF46" s="55">
        <v>2676190.42</v>
      </c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7"/>
      <c r="ES46" s="58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60"/>
      <c r="FT46" s="7"/>
    </row>
    <row r="47" spans="1:176" ht="32.25" customHeight="1">
      <c r="A47" s="79" t="s">
        <v>194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80"/>
      <c r="BX47" s="81" t="s">
        <v>56</v>
      </c>
      <c r="BY47" s="68"/>
      <c r="BZ47" s="68"/>
      <c r="CA47" s="68"/>
      <c r="CB47" s="68"/>
      <c r="CC47" s="68"/>
      <c r="CD47" s="68"/>
      <c r="CE47" s="69"/>
      <c r="CF47" s="67" t="s">
        <v>54</v>
      </c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9"/>
      <c r="CS47" s="67" t="s">
        <v>200</v>
      </c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9"/>
      <c r="DF47" s="55">
        <f>60828311.4+407921</f>
        <v>61236232.4</v>
      </c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7"/>
      <c r="DS47" s="55">
        <v>62375775</v>
      </c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7"/>
      <c r="EF47" s="55">
        <v>62237507.7</v>
      </c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7"/>
      <c r="ES47" s="58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60"/>
      <c r="FT47" s="7"/>
    </row>
    <row r="48" spans="1:161" ht="33.75" customHeight="1">
      <c r="A48" s="79" t="s">
        <v>194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80"/>
      <c r="BX48" s="81" t="s">
        <v>56</v>
      </c>
      <c r="BY48" s="68"/>
      <c r="BZ48" s="68"/>
      <c r="CA48" s="68"/>
      <c r="CB48" s="68"/>
      <c r="CC48" s="68"/>
      <c r="CD48" s="68"/>
      <c r="CE48" s="69"/>
      <c r="CF48" s="67" t="s">
        <v>54</v>
      </c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9"/>
      <c r="CS48" s="67" t="s">
        <v>201</v>
      </c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9"/>
      <c r="DF48" s="55">
        <v>24839117.6</v>
      </c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7"/>
      <c r="DS48" s="55">
        <v>25439117.6</v>
      </c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7"/>
      <c r="EF48" s="55">
        <v>25799117.6</v>
      </c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7"/>
      <c r="ES48" s="55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60"/>
    </row>
    <row r="49" spans="1:161" ht="35.25" customHeight="1">
      <c r="A49" s="167" t="s">
        <v>194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8"/>
      <c r="BR49" s="168"/>
      <c r="BS49" s="168"/>
      <c r="BT49" s="168"/>
      <c r="BU49" s="168"/>
      <c r="BV49" s="168"/>
      <c r="BW49" s="169"/>
      <c r="BX49" s="81" t="s">
        <v>56</v>
      </c>
      <c r="BY49" s="68"/>
      <c r="BZ49" s="68"/>
      <c r="CA49" s="68"/>
      <c r="CB49" s="68"/>
      <c r="CC49" s="68"/>
      <c r="CD49" s="68"/>
      <c r="CE49" s="69"/>
      <c r="CF49" s="67" t="s">
        <v>54</v>
      </c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9"/>
      <c r="CS49" s="67" t="s">
        <v>202</v>
      </c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9"/>
      <c r="DF49" s="55">
        <v>881816</v>
      </c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7"/>
      <c r="DS49" s="55">
        <v>881800</v>
      </c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7"/>
      <c r="EF49" s="55">
        <v>881800</v>
      </c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7"/>
      <c r="ES49" s="58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60"/>
    </row>
    <row r="50" spans="1:214" ht="33.75" customHeight="1">
      <c r="A50" s="79" t="s">
        <v>194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1" t="s">
        <v>56</v>
      </c>
      <c r="BY50" s="68"/>
      <c r="BZ50" s="68"/>
      <c r="CA50" s="68"/>
      <c r="CB50" s="68"/>
      <c r="CC50" s="68"/>
      <c r="CD50" s="68"/>
      <c r="CE50" s="69"/>
      <c r="CF50" s="67" t="s">
        <v>54</v>
      </c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9"/>
      <c r="CS50" s="67" t="s">
        <v>203</v>
      </c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9"/>
      <c r="DF50" s="55">
        <v>4474336</v>
      </c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7"/>
      <c r="DS50" s="55">
        <v>4447800</v>
      </c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7"/>
      <c r="EF50" s="55">
        <v>4431223</v>
      </c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7"/>
      <c r="ES50" s="58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60"/>
      <c r="HF50" s="7"/>
    </row>
    <row r="51" spans="1:162" ht="33.75" customHeight="1">
      <c r="A51" s="79" t="s">
        <v>194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1" t="s">
        <v>56</v>
      </c>
      <c r="BY51" s="68"/>
      <c r="BZ51" s="68"/>
      <c r="CA51" s="68"/>
      <c r="CB51" s="68"/>
      <c r="CC51" s="68"/>
      <c r="CD51" s="68"/>
      <c r="CE51" s="69"/>
      <c r="CF51" s="67" t="s">
        <v>54</v>
      </c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9"/>
      <c r="CS51" s="67" t="s">
        <v>204</v>
      </c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9"/>
      <c r="DF51" s="55">
        <v>2897000</v>
      </c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7"/>
      <c r="DS51" s="55">
        <v>2897000</v>
      </c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7"/>
      <c r="EF51" s="55">
        <v>2897000</v>
      </c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7"/>
      <c r="ES51" s="58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60"/>
      <c r="FF51" s="51"/>
    </row>
    <row r="52" spans="1:161" ht="33.75" customHeight="1">
      <c r="A52" s="79" t="s">
        <v>194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1" t="s">
        <v>56</v>
      </c>
      <c r="BY52" s="68"/>
      <c r="BZ52" s="68"/>
      <c r="CA52" s="68"/>
      <c r="CB52" s="68"/>
      <c r="CC52" s="68"/>
      <c r="CD52" s="68"/>
      <c r="CE52" s="69"/>
      <c r="CF52" s="67" t="s">
        <v>54</v>
      </c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9"/>
      <c r="CS52" s="67" t="s">
        <v>320</v>
      </c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9"/>
      <c r="DF52" s="55">
        <v>1002847.5</v>
      </c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7"/>
      <c r="DS52" s="55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7"/>
      <c r="EF52" s="55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7"/>
      <c r="ES52" s="58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60"/>
    </row>
    <row r="53" spans="1:214" ht="19.5" customHeight="1">
      <c r="A53" s="79" t="s">
        <v>305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80"/>
      <c r="BX53" s="81" t="s">
        <v>306</v>
      </c>
      <c r="BY53" s="68"/>
      <c r="BZ53" s="68"/>
      <c r="CA53" s="68"/>
      <c r="CB53" s="68"/>
      <c r="CC53" s="68"/>
      <c r="CD53" s="68"/>
      <c r="CE53" s="69"/>
      <c r="CF53" s="67" t="s">
        <v>54</v>
      </c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9"/>
      <c r="CS53" s="67" t="s">
        <v>217</v>
      </c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9"/>
      <c r="DF53" s="55">
        <v>491131.08</v>
      </c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7"/>
      <c r="DS53" s="55">
        <v>491131</v>
      </c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7"/>
      <c r="EF53" s="55">
        <v>491131</v>
      </c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7"/>
      <c r="ES53" s="58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60"/>
      <c r="FF53" s="33"/>
      <c r="FK53" s="7"/>
      <c r="FU53" s="7"/>
      <c r="HF53" s="34"/>
    </row>
    <row r="54" spans="1:177" ht="18.75" customHeight="1">
      <c r="A54" s="79" t="s">
        <v>305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80"/>
      <c r="BX54" s="81" t="s">
        <v>306</v>
      </c>
      <c r="BY54" s="68"/>
      <c r="BZ54" s="68"/>
      <c r="CA54" s="68"/>
      <c r="CB54" s="68"/>
      <c r="CC54" s="68"/>
      <c r="CD54" s="68"/>
      <c r="CE54" s="69"/>
      <c r="CF54" s="67" t="s">
        <v>54</v>
      </c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9"/>
      <c r="CS54" s="67" t="s">
        <v>216</v>
      </c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9"/>
      <c r="DF54" s="55">
        <v>37800</v>
      </c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7"/>
      <c r="DS54" s="55">
        <v>37800</v>
      </c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7"/>
      <c r="EF54" s="55">
        <v>37800</v>
      </c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7"/>
      <c r="ES54" s="58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60"/>
      <c r="FF54" s="47"/>
      <c r="FU54" s="7"/>
    </row>
    <row r="55" spans="1:177" ht="18.75" customHeight="1">
      <c r="A55" s="79" t="s">
        <v>305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80"/>
      <c r="BX55" s="81" t="s">
        <v>306</v>
      </c>
      <c r="BY55" s="68"/>
      <c r="BZ55" s="68"/>
      <c r="CA55" s="68"/>
      <c r="CB55" s="68"/>
      <c r="CC55" s="68"/>
      <c r="CD55" s="68"/>
      <c r="CE55" s="69"/>
      <c r="CF55" s="67" t="s">
        <v>54</v>
      </c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9"/>
      <c r="CS55" s="67" t="s">
        <v>319</v>
      </c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9"/>
      <c r="DF55" s="55">
        <v>96000</v>
      </c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7"/>
      <c r="DS55" s="55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7"/>
      <c r="EF55" s="55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7"/>
      <c r="ES55" s="58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60"/>
      <c r="FF55" s="50"/>
      <c r="FU55" s="7"/>
    </row>
    <row r="56" spans="1:177" ht="18.75" customHeight="1">
      <c r="A56" s="79" t="s">
        <v>305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80"/>
      <c r="BX56" s="81" t="s">
        <v>306</v>
      </c>
      <c r="BY56" s="68"/>
      <c r="BZ56" s="68"/>
      <c r="CA56" s="68"/>
      <c r="CB56" s="68"/>
      <c r="CC56" s="68"/>
      <c r="CD56" s="68"/>
      <c r="CE56" s="69"/>
      <c r="CF56" s="67" t="s">
        <v>54</v>
      </c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9"/>
      <c r="CS56" s="67" t="s">
        <v>218</v>
      </c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9"/>
      <c r="DF56" s="55">
        <v>100000</v>
      </c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7"/>
      <c r="DS56" s="55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7"/>
      <c r="EF56" s="55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7"/>
      <c r="ES56" s="58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60"/>
      <c r="FF56" s="49"/>
      <c r="FU56" s="7"/>
    </row>
    <row r="57" spans="1:177" ht="18.75" customHeight="1">
      <c r="A57" s="79" t="s">
        <v>305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80"/>
      <c r="BX57" s="81" t="s">
        <v>306</v>
      </c>
      <c r="BY57" s="68"/>
      <c r="BZ57" s="68"/>
      <c r="CA57" s="68"/>
      <c r="CB57" s="68"/>
      <c r="CC57" s="68"/>
      <c r="CD57" s="68"/>
      <c r="CE57" s="69"/>
      <c r="CF57" s="67" t="s">
        <v>54</v>
      </c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9"/>
      <c r="CS57" s="67" t="s">
        <v>315</v>
      </c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9"/>
      <c r="DF57" s="55">
        <f>151480+41311.38+686.37+86560</f>
        <v>280037.75</v>
      </c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7"/>
      <c r="DS57" s="55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7"/>
      <c r="EF57" s="55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7"/>
      <c r="ES57" s="58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60"/>
      <c r="FF57" s="51"/>
      <c r="FU57" s="7"/>
    </row>
    <row r="58" spans="1:177" ht="18.75" customHeight="1">
      <c r="A58" s="79" t="s">
        <v>305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80"/>
      <c r="BX58" s="81" t="s">
        <v>306</v>
      </c>
      <c r="BY58" s="68"/>
      <c r="BZ58" s="68"/>
      <c r="CA58" s="68"/>
      <c r="CB58" s="68"/>
      <c r="CC58" s="68"/>
      <c r="CD58" s="68"/>
      <c r="CE58" s="69"/>
      <c r="CF58" s="67" t="s">
        <v>54</v>
      </c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9"/>
      <c r="CS58" s="67" t="s">
        <v>321</v>
      </c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9"/>
      <c r="DF58" s="55">
        <v>60412.5</v>
      </c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7"/>
      <c r="DS58" s="55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7"/>
      <c r="EF58" s="55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7"/>
      <c r="ES58" s="58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60"/>
      <c r="FF58" s="33"/>
      <c r="FU58" s="7"/>
    </row>
    <row r="59" spans="1:177" ht="18.75" customHeight="1">
      <c r="A59" s="79" t="s">
        <v>305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80"/>
      <c r="BX59" s="81" t="s">
        <v>306</v>
      </c>
      <c r="BY59" s="68"/>
      <c r="BZ59" s="68"/>
      <c r="CA59" s="68"/>
      <c r="CB59" s="68"/>
      <c r="CC59" s="68"/>
      <c r="CD59" s="68"/>
      <c r="CE59" s="69"/>
      <c r="CF59" s="67" t="s">
        <v>63</v>
      </c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9"/>
      <c r="CS59" s="67" t="s">
        <v>315</v>
      </c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9"/>
      <c r="DF59" s="55">
        <v>286325</v>
      </c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7"/>
      <c r="DS59" s="55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7"/>
      <c r="EF59" s="55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7"/>
      <c r="ES59" s="58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60"/>
      <c r="FF59" s="52"/>
      <c r="FU59" s="7"/>
    </row>
    <row r="60" spans="1:161" ht="10.5" customHeight="1">
      <c r="A60" s="160" t="s">
        <v>57</v>
      </c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2"/>
      <c r="BX60" s="81" t="s">
        <v>58</v>
      </c>
      <c r="BY60" s="68"/>
      <c r="BZ60" s="68"/>
      <c r="CA60" s="68"/>
      <c r="CB60" s="68"/>
      <c r="CC60" s="68"/>
      <c r="CD60" s="68"/>
      <c r="CE60" s="69"/>
      <c r="CF60" s="67" t="s">
        <v>59</v>
      </c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9"/>
      <c r="CS60" s="67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9"/>
      <c r="DF60" s="55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7"/>
      <c r="DS60" s="55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7"/>
      <c r="EF60" s="55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7"/>
      <c r="ES60" s="58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60"/>
    </row>
    <row r="61" spans="1:161" ht="9" customHeight="1" thickBot="1">
      <c r="A61" s="166" t="s">
        <v>50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66"/>
      <c r="BM61" s="166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40" t="s">
        <v>60</v>
      </c>
      <c r="BY61" s="141"/>
      <c r="BZ61" s="141"/>
      <c r="CA61" s="141"/>
      <c r="CB61" s="141"/>
      <c r="CC61" s="141"/>
      <c r="CD61" s="141"/>
      <c r="CE61" s="142"/>
      <c r="CF61" s="143" t="s">
        <v>59</v>
      </c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2"/>
      <c r="CS61" s="143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1"/>
      <c r="DE61" s="142"/>
      <c r="DF61" s="127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9"/>
      <c r="DS61" s="127"/>
      <c r="DT61" s="128"/>
      <c r="DU61" s="128"/>
      <c r="DV61" s="128"/>
      <c r="DW61" s="128"/>
      <c r="DX61" s="128"/>
      <c r="DY61" s="128"/>
      <c r="DZ61" s="128"/>
      <c r="EA61" s="128"/>
      <c r="EB61" s="128"/>
      <c r="EC61" s="128"/>
      <c r="ED61" s="128"/>
      <c r="EE61" s="129"/>
      <c r="EF61" s="127"/>
      <c r="EG61" s="128"/>
      <c r="EH61" s="128"/>
      <c r="EI61" s="128"/>
      <c r="EJ61" s="128"/>
      <c r="EK61" s="128"/>
      <c r="EL61" s="128"/>
      <c r="EM61" s="128"/>
      <c r="EN61" s="128"/>
      <c r="EO61" s="128"/>
      <c r="EP61" s="128"/>
      <c r="EQ61" s="128"/>
      <c r="ER61" s="129"/>
      <c r="ES61" s="130"/>
      <c r="ET61" s="131"/>
      <c r="EU61" s="131"/>
      <c r="EV61" s="131"/>
      <c r="EW61" s="131"/>
      <c r="EX61" s="131"/>
      <c r="EY61" s="131"/>
      <c r="EZ61" s="131"/>
      <c r="FA61" s="131"/>
      <c r="FB61" s="131"/>
      <c r="FC61" s="131"/>
      <c r="FD61" s="131"/>
      <c r="FE61" s="132"/>
    </row>
    <row r="62" spans="1:161" ht="8.25" customHeight="1" hidden="1" thickBot="1">
      <c r="A62" s="164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5"/>
      <c r="BX62" s="123"/>
      <c r="BY62" s="65"/>
      <c r="BZ62" s="65"/>
      <c r="CA62" s="65"/>
      <c r="CB62" s="65"/>
      <c r="CC62" s="65"/>
      <c r="CD62" s="65"/>
      <c r="CE62" s="66"/>
      <c r="CF62" s="64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6"/>
      <c r="CS62" s="64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6"/>
      <c r="DF62" s="70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2"/>
      <c r="DS62" s="70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2"/>
      <c r="EF62" s="70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2"/>
      <c r="ES62" s="76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8"/>
    </row>
    <row r="63" spans="1:161" ht="10.5" customHeight="1">
      <c r="A63" s="160" t="s">
        <v>61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2"/>
      <c r="BX63" s="81" t="s">
        <v>62</v>
      </c>
      <c r="BY63" s="68"/>
      <c r="BZ63" s="68"/>
      <c r="CA63" s="68"/>
      <c r="CB63" s="68"/>
      <c r="CC63" s="68"/>
      <c r="CD63" s="68"/>
      <c r="CE63" s="69"/>
      <c r="CF63" s="67" t="s">
        <v>63</v>
      </c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9"/>
      <c r="CS63" s="124" t="s">
        <v>205</v>
      </c>
      <c r="CT63" s="125"/>
      <c r="CU63" s="125"/>
      <c r="CV63" s="125"/>
      <c r="CW63" s="125"/>
      <c r="CX63" s="125"/>
      <c r="CY63" s="125"/>
      <c r="CZ63" s="125"/>
      <c r="DA63" s="125"/>
      <c r="DB63" s="125"/>
      <c r="DC63" s="125"/>
      <c r="DD63" s="125"/>
      <c r="DE63" s="126"/>
      <c r="DF63" s="115">
        <f>SUM(DF64:DR69)</f>
        <v>9859575.219999999</v>
      </c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7"/>
      <c r="DS63" s="55">
        <f>SUM(DS64:EE69)</f>
        <v>4526800</v>
      </c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7"/>
      <c r="EF63" s="55">
        <f>SUM(EF64:ER69)</f>
        <v>4526800</v>
      </c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7"/>
      <c r="ES63" s="55">
        <f>SUM(ES64:FE69)</f>
        <v>0</v>
      </c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7"/>
    </row>
    <row r="64" spans="1:161" ht="11.25">
      <c r="A64" s="163" t="s">
        <v>50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  <c r="BW64" s="163"/>
      <c r="BX64" s="140" t="s">
        <v>225</v>
      </c>
      <c r="BY64" s="141"/>
      <c r="BZ64" s="141"/>
      <c r="CA64" s="141"/>
      <c r="CB64" s="141"/>
      <c r="CC64" s="141"/>
      <c r="CD64" s="141"/>
      <c r="CE64" s="142"/>
      <c r="CF64" s="143" t="s">
        <v>63</v>
      </c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2"/>
      <c r="CS64" s="143" t="s">
        <v>224</v>
      </c>
      <c r="CT64" s="141"/>
      <c r="CU64" s="141"/>
      <c r="CV64" s="141"/>
      <c r="CW64" s="141"/>
      <c r="CX64" s="141"/>
      <c r="CY64" s="141"/>
      <c r="CZ64" s="141"/>
      <c r="DA64" s="141"/>
      <c r="DB64" s="141"/>
      <c r="DC64" s="141"/>
      <c r="DD64" s="141"/>
      <c r="DE64" s="142"/>
      <c r="DF64" s="127">
        <v>275000</v>
      </c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9"/>
      <c r="DS64" s="127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9"/>
      <c r="EF64" s="127"/>
      <c r="EG64" s="128"/>
      <c r="EH64" s="128"/>
      <c r="EI64" s="128"/>
      <c r="EJ64" s="128"/>
      <c r="EK64" s="128"/>
      <c r="EL64" s="128"/>
      <c r="EM64" s="128"/>
      <c r="EN64" s="128"/>
      <c r="EO64" s="128"/>
      <c r="EP64" s="128"/>
      <c r="EQ64" s="128"/>
      <c r="ER64" s="129"/>
      <c r="ES64" s="130"/>
      <c r="ET64" s="131"/>
      <c r="EU64" s="131"/>
      <c r="EV64" s="131"/>
      <c r="EW64" s="131"/>
      <c r="EX64" s="131"/>
      <c r="EY64" s="131"/>
      <c r="EZ64" s="131"/>
      <c r="FA64" s="131"/>
      <c r="FB64" s="131"/>
      <c r="FC64" s="131"/>
      <c r="FD64" s="131"/>
      <c r="FE64" s="132"/>
    </row>
    <row r="65" spans="1:161" ht="11.25">
      <c r="A65" s="121" t="s">
        <v>67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2"/>
      <c r="BX65" s="123"/>
      <c r="BY65" s="65"/>
      <c r="BZ65" s="65"/>
      <c r="CA65" s="65"/>
      <c r="CB65" s="65"/>
      <c r="CC65" s="65"/>
      <c r="CD65" s="65"/>
      <c r="CE65" s="66"/>
      <c r="CF65" s="64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6"/>
      <c r="CS65" s="64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6"/>
      <c r="DF65" s="70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2"/>
      <c r="DS65" s="70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2"/>
      <c r="EF65" s="70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2"/>
      <c r="ES65" s="76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8"/>
    </row>
    <row r="66" spans="1:161" ht="10.5" customHeight="1">
      <c r="A66" s="79" t="s">
        <v>67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1" t="s">
        <v>225</v>
      </c>
      <c r="BY66" s="68"/>
      <c r="BZ66" s="68"/>
      <c r="CA66" s="68"/>
      <c r="CB66" s="68"/>
      <c r="CC66" s="68"/>
      <c r="CD66" s="68"/>
      <c r="CE66" s="69"/>
      <c r="CF66" s="67" t="s">
        <v>63</v>
      </c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9"/>
      <c r="CS66" s="67" t="s">
        <v>226</v>
      </c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9"/>
      <c r="DF66" s="55">
        <v>4761414</v>
      </c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7"/>
      <c r="DS66" s="55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7"/>
      <c r="EF66" s="55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7"/>
      <c r="ES66" s="58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60"/>
    </row>
    <row r="67" spans="1:214" ht="13.5" customHeight="1">
      <c r="A67" s="79" t="s">
        <v>67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1" t="s">
        <v>225</v>
      </c>
      <c r="BY67" s="68"/>
      <c r="BZ67" s="68"/>
      <c r="CA67" s="68"/>
      <c r="CB67" s="68"/>
      <c r="CC67" s="68"/>
      <c r="CD67" s="68"/>
      <c r="CE67" s="69"/>
      <c r="CF67" s="67" t="s">
        <v>63</v>
      </c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9"/>
      <c r="CS67" s="67" t="s">
        <v>227</v>
      </c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9"/>
      <c r="DF67" s="55">
        <v>4442800</v>
      </c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7"/>
      <c r="DS67" s="55">
        <v>4526800</v>
      </c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7"/>
      <c r="EF67" s="55">
        <v>4526800</v>
      </c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7"/>
      <c r="ES67" s="58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60"/>
      <c r="FF67" s="51"/>
      <c r="HF67" s="7"/>
    </row>
    <row r="68" spans="1:214" ht="13.5" customHeight="1">
      <c r="A68" s="79" t="s">
        <v>67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1" t="s">
        <v>225</v>
      </c>
      <c r="BY68" s="68"/>
      <c r="BZ68" s="68"/>
      <c r="CA68" s="68"/>
      <c r="CB68" s="68"/>
      <c r="CC68" s="68"/>
      <c r="CD68" s="68"/>
      <c r="CE68" s="69"/>
      <c r="CF68" s="67" t="s">
        <v>63</v>
      </c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9"/>
      <c r="CS68" s="67" t="s">
        <v>322</v>
      </c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9"/>
      <c r="DF68" s="55">
        <v>143336.36</v>
      </c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7"/>
      <c r="DS68" s="55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7"/>
      <c r="EF68" s="55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7"/>
      <c r="ES68" s="58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60"/>
      <c r="HF68" s="7"/>
    </row>
    <row r="69" spans="1:214" ht="13.5" customHeight="1" thickBot="1">
      <c r="A69" s="79" t="s">
        <v>67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1" t="s">
        <v>225</v>
      </c>
      <c r="BY69" s="68"/>
      <c r="BZ69" s="68"/>
      <c r="CA69" s="68"/>
      <c r="CB69" s="68"/>
      <c r="CC69" s="68"/>
      <c r="CD69" s="68"/>
      <c r="CE69" s="69"/>
      <c r="CF69" s="67" t="s">
        <v>63</v>
      </c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9"/>
      <c r="CS69" s="67" t="s">
        <v>199</v>
      </c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9"/>
      <c r="DF69" s="55">
        <v>237024.86</v>
      </c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7"/>
      <c r="DS69" s="55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7"/>
      <c r="EF69" s="55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7"/>
      <c r="ES69" s="58"/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60"/>
      <c r="FF69" s="54"/>
      <c r="HF69" s="7"/>
    </row>
    <row r="70" spans="1:161" ht="10.5" customHeight="1">
      <c r="A70" s="160" t="s">
        <v>64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2"/>
      <c r="BX70" s="81" t="s">
        <v>65</v>
      </c>
      <c r="BY70" s="68"/>
      <c r="BZ70" s="68"/>
      <c r="CA70" s="68"/>
      <c r="CB70" s="68"/>
      <c r="CC70" s="68"/>
      <c r="CD70" s="68"/>
      <c r="CE70" s="69"/>
      <c r="CF70" s="67" t="s">
        <v>66</v>
      </c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9"/>
      <c r="CS70" s="124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5"/>
      <c r="DE70" s="126"/>
      <c r="DF70" s="55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7"/>
      <c r="DS70" s="55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7"/>
      <c r="EF70" s="55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7"/>
      <c r="ES70" s="58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60"/>
    </row>
    <row r="71" spans="1:161" ht="10.5" customHeight="1">
      <c r="A71" s="163" t="s">
        <v>50</v>
      </c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140" t="s">
        <v>68</v>
      </c>
      <c r="BY71" s="141"/>
      <c r="BZ71" s="141"/>
      <c r="CA71" s="141"/>
      <c r="CB71" s="141"/>
      <c r="CC71" s="141"/>
      <c r="CD71" s="141"/>
      <c r="CE71" s="142"/>
      <c r="CF71" s="143" t="s">
        <v>66</v>
      </c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2"/>
      <c r="CS71" s="143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2"/>
      <c r="DF71" s="127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9"/>
      <c r="DS71" s="127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9"/>
      <c r="EF71" s="127"/>
      <c r="EG71" s="128"/>
      <c r="EH71" s="128"/>
      <c r="EI71" s="128"/>
      <c r="EJ71" s="128"/>
      <c r="EK71" s="128"/>
      <c r="EL71" s="128"/>
      <c r="EM71" s="128"/>
      <c r="EN71" s="128"/>
      <c r="EO71" s="128"/>
      <c r="EP71" s="128"/>
      <c r="EQ71" s="128"/>
      <c r="ER71" s="129"/>
      <c r="ES71" s="130"/>
      <c r="ET71" s="131"/>
      <c r="EU71" s="131"/>
      <c r="EV71" s="131"/>
      <c r="EW71" s="131"/>
      <c r="EX71" s="131"/>
      <c r="EY71" s="131"/>
      <c r="EZ71" s="131"/>
      <c r="FA71" s="131"/>
      <c r="FB71" s="131"/>
      <c r="FC71" s="131"/>
      <c r="FD71" s="131"/>
      <c r="FE71" s="132"/>
    </row>
    <row r="72" spans="1:161" ht="10.5" customHeight="1">
      <c r="A72" s="121" t="s">
        <v>67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2"/>
      <c r="BX72" s="123"/>
      <c r="BY72" s="65"/>
      <c r="BZ72" s="65"/>
      <c r="CA72" s="65"/>
      <c r="CB72" s="65"/>
      <c r="CC72" s="65"/>
      <c r="CD72" s="65"/>
      <c r="CE72" s="66"/>
      <c r="CF72" s="64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6"/>
      <c r="CS72" s="64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6"/>
      <c r="DF72" s="70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2"/>
      <c r="DS72" s="70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2"/>
      <c r="EF72" s="70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2"/>
      <c r="ES72" s="76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8"/>
    </row>
    <row r="73" spans="1:161" ht="10.5" customHeight="1">
      <c r="A73" s="120" t="s">
        <v>69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2"/>
      <c r="BX73" s="81" t="s">
        <v>70</v>
      </c>
      <c r="BY73" s="68"/>
      <c r="BZ73" s="68"/>
      <c r="CA73" s="68"/>
      <c r="CB73" s="68"/>
      <c r="CC73" s="68"/>
      <c r="CD73" s="68"/>
      <c r="CE73" s="69"/>
      <c r="CF73" s="67" t="s">
        <v>66</v>
      </c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9"/>
      <c r="CS73" s="67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9"/>
      <c r="DF73" s="55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7"/>
      <c r="DS73" s="55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7"/>
      <c r="EF73" s="55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7"/>
      <c r="ES73" s="58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60"/>
    </row>
    <row r="74" spans="1:161" ht="4.5" customHeigh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2"/>
      <c r="BX74" s="81"/>
      <c r="BY74" s="68"/>
      <c r="BZ74" s="68"/>
      <c r="CA74" s="68"/>
      <c r="CB74" s="68"/>
      <c r="CC74" s="68"/>
      <c r="CD74" s="68"/>
      <c r="CE74" s="69"/>
      <c r="CF74" s="67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9"/>
      <c r="CS74" s="67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9"/>
      <c r="DF74" s="55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7"/>
      <c r="DS74" s="55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7"/>
      <c r="EF74" s="55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7"/>
      <c r="ES74" s="58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60"/>
    </row>
    <row r="75" spans="1:161" ht="10.5" customHeight="1">
      <c r="A75" s="160" t="s">
        <v>71</v>
      </c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2"/>
      <c r="BX75" s="81" t="s">
        <v>72</v>
      </c>
      <c r="BY75" s="68"/>
      <c r="BZ75" s="68"/>
      <c r="CA75" s="68"/>
      <c r="CB75" s="68"/>
      <c r="CC75" s="68"/>
      <c r="CD75" s="68"/>
      <c r="CE75" s="69"/>
      <c r="CF75" s="67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9"/>
      <c r="CS75" s="67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9"/>
      <c r="DF75" s="55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7"/>
      <c r="DS75" s="55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7"/>
      <c r="EF75" s="55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7"/>
      <c r="ES75" s="58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60"/>
    </row>
    <row r="76" spans="1:161" ht="10.5" customHeight="1">
      <c r="A76" s="163" t="s">
        <v>50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40"/>
      <c r="BY76" s="141"/>
      <c r="BZ76" s="141"/>
      <c r="CA76" s="141"/>
      <c r="CB76" s="141"/>
      <c r="CC76" s="141"/>
      <c r="CD76" s="141"/>
      <c r="CE76" s="142"/>
      <c r="CF76" s="143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2"/>
      <c r="CS76" s="143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2"/>
      <c r="DF76" s="127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9"/>
      <c r="DS76" s="127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9"/>
      <c r="EF76" s="127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9"/>
      <c r="ES76" s="130"/>
      <c r="ET76" s="131"/>
      <c r="EU76" s="131"/>
      <c r="EV76" s="131"/>
      <c r="EW76" s="131"/>
      <c r="EX76" s="131"/>
      <c r="EY76" s="131"/>
      <c r="EZ76" s="131"/>
      <c r="FA76" s="131"/>
      <c r="FB76" s="131"/>
      <c r="FC76" s="131"/>
      <c r="FD76" s="131"/>
      <c r="FE76" s="132"/>
    </row>
    <row r="77" spans="1:161" ht="0.75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2"/>
      <c r="BX77" s="123"/>
      <c r="BY77" s="65"/>
      <c r="BZ77" s="65"/>
      <c r="CA77" s="65"/>
      <c r="CB77" s="65"/>
      <c r="CC77" s="65"/>
      <c r="CD77" s="65"/>
      <c r="CE77" s="66"/>
      <c r="CF77" s="64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6"/>
      <c r="CS77" s="64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6"/>
      <c r="DF77" s="70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2"/>
      <c r="DS77" s="70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2"/>
      <c r="EF77" s="70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2"/>
      <c r="ES77" s="76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8"/>
    </row>
    <row r="78" spans="1:161" ht="0.75" customHeight="1" thickBot="1">
      <c r="A78" s="120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2"/>
      <c r="BX78" s="81"/>
      <c r="BY78" s="68"/>
      <c r="BZ78" s="68"/>
      <c r="CA78" s="68"/>
      <c r="CB78" s="68"/>
      <c r="CC78" s="68"/>
      <c r="CD78" s="68"/>
      <c r="CE78" s="69"/>
      <c r="CF78" s="67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9"/>
      <c r="CS78" s="67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9"/>
      <c r="DF78" s="55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7"/>
      <c r="DS78" s="55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7"/>
      <c r="EF78" s="55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7"/>
      <c r="ES78" s="58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60"/>
    </row>
    <row r="79" spans="1:161" ht="11.25" customHeight="1">
      <c r="A79" s="160" t="s">
        <v>73</v>
      </c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2"/>
      <c r="BX79" s="81" t="s">
        <v>74</v>
      </c>
      <c r="BY79" s="68"/>
      <c r="BZ79" s="68"/>
      <c r="CA79" s="68"/>
      <c r="CB79" s="68"/>
      <c r="CC79" s="68"/>
      <c r="CD79" s="68"/>
      <c r="CE79" s="69"/>
      <c r="CF79" s="67" t="s">
        <v>42</v>
      </c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9"/>
      <c r="CS79" s="124" t="s">
        <v>205</v>
      </c>
      <c r="CT79" s="125"/>
      <c r="CU79" s="125"/>
      <c r="CV79" s="125"/>
      <c r="CW79" s="125"/>
      <c r="CX79" s="125"/>
      <c r="CY79" s="125"/>
      <c r="CZ79" s="125"/>
      <c r="DA79" s="125"/>
      <c r="DB79" s="125"/>
      <c r="DC79" s="125"/>
      <c r="DD79" s="125"/>
      <c r="DE79" s="126"/>
      <c r="DF79" s="55">
        <f>DF80</f>
        <v>82406.24</v>
      </c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7"/>
      <c r="DS79" s="55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7"/>
      <c r="EF79" s="55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7"/>
      <c r="ES79" s="58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60"/>
    </row>
    <row r="80" spans="1:161" ht="20.25" customHeight="1" thickBot="1">
      <c r="A80" s="79" t="s">
        <v>75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1" t="s">
        <v>76</v>
      </c>
      <c r="BY80" s="68"/>
      <c r="BZ80" s="68"/>
      <c r="CA80" s="68"/>
      <c r="CB80" s="68"/>
      <c r="CC80" s="68"/>
      <c r="CD80" s="68"/>
      <c r="CE80" s="69"/>
      <c r="CF80" s="67" t="s">
        <v>77</v>
      </c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9"/>
      <c r="CS80" s="67" t="s">
        <v>201</v>
      </c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9"/>
      <c r="DF80" s="55">
        <v>82406.24</v>
      </c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7"/>
      <c r="DS80" s="55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7"/>
      <c r="EF80" s="55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7"/>
      <c r="ES80" s="58" t="s">
        <v>42</v>
      </c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60"/>
    </row>
    <row r="81" spans="1:161" ht="5.25" customHeight="1" hidden="1" thickBot="1">
      <c r="A81" s="120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2"/>
      <c r="BX81" s="81"/>
      <c r="BY81" s="68"/>
      <c r="BZ81" s="68"/>
      <c r="CA81" s="68"/>
      <c r="CB81" s="68"/>
      <c r="CC81" s="68"/>
      <c r="CD81" s="68"/>
      <c r="CE81" s="69"/>
      <c r="CF81" s="67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9"/>
      <c r="CS81" s="67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9"/>
      <c r="DF81" s="55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7"/>
      <c r="DS81" s="55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7"/>
      <c r="EF81" s="55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7"/>
      <c r="ES81" s="58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60"/>
    </row>
    <row r="82" spans="1:176" ht="10.5" customHeight="1" thickBot="1">
      <c r="A82" s="155" t="s">
        <v>78</v>
      </c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  <c r="BQ82" s="155"/>
      <c r="BR82" s="155"/>
      <c r="BS82" s="155"/>
      <c r="BT82" s="155"/>
      <c r="BU82" s="155"/>
      <c r="BV82" s="155"/>
      <c r="BW82" s="155"/>
      <c r="BX82" s="156" t="s">
        <v>79</v>
      </c>
      <c r="BY82" s="157"/>
      <c r="BZ82" s="157"/>
      <c r="CA82" s="157"/>
      <c r="CB82" s="157"/>
      <c r="CC82" s="157"/>
      <c r="CD82" s="157"/>
      <c r="CE82" s="158"/>
      <c r="CF82" s="159" t="s">
        <v>42</v>
      </c>
      <c r="CG82" s="157"/>
      <c r="CH82" s="157"/>
      <c r="CI82" s="157"/>
      <c r="CJ82" s="157"/>
      <c r="CK82" s="157"/>
      <c r="CL82" s="157"/>
      <c r="CM82" s="157"/>
      <c r="CN82" s="157"/>
      <c r="CO82" s="157"/>
      <c r="CP82" s="157"/>
      <c r="CQ82" s="157"/>
      <c r="CR82" s="158"/>
      <c r="CS82" s="124" t="s">
        <v>205</v>
      </c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5"/>
      <c r="DE82" s="126"/>
      <c r="DF82" s="115">
        <f>DF83+DF100+DF126+DF138+DF119</f>
        <v>117953584.60999998</v>
      </c>
      <c r="DG82" s="116"/>
      <c r="DH82" s="116"/>
      <c r="DI82" s="116"/>
      <c r="DJ82" s="116"/>
      <c r="DK82" s="116"/>
      <c r="DL82" s="116"/>
      <c r="DM82" s="116"/>
      <c r="DN82" s="116"/>
      <c r="DO82" s="116"/>
      <c r="DP82" s="116"/>
      <c r="DQ82" s="116"/>
      <c r="DR82" s="117"/>
      <c r="DS82" s="55">
        <f>DS83+DS100+DS126+DS138+DS119</f>
        <v>106971243.02000001</v>
      </c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7"/>
      <c r="EF82" s="55">
        <f>EF83+EF100+EF126+EF138+EF119</f>
        <v>107226398.72000001</v>
      </c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7"/>
      <c r="ES82" s="58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60"/>
      <c r="FT82" s="6"/>
    </row>
    <row r="83" spans="1:173" ht="13.5" customHeight="1">
      <c r="A83" s="153" t="s">
        <v>80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81" t="s">
        <v>81</v>
      </c>
      <c r="BY83" s="68"/>
      <c r="BZ83" s="68"/>
      <c r="CA83" s="68"/>
      <c r="CB83" s="68"/>
      <c r="CC83" s="68"/>
      <c r="CD83" s="68"/>
      <c r="CE83" s="69"/>
      <c r="CF83" s="67" t="s">
        <v>42</v>
      </c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9"/>
      <c r="CS83" s="124" t="s">
        <v>205</v>
      </c>
      <c r="CT83" s="125"/>
      <c r="CU83" s="125"/>
      <c r="CV83" s="125"/>
      <c r="CW83" s="125"/>
      <c r="CX83" s="125"/>
      <c r="CY83" s="125"/>
      <c r="CZ83" s="125"/>
      <c r="DA83" s="125"/>
      <c r="DB83" s="125"/>
      <c r="DC83" s="125"/>
      <c r="DD83" s="125"/>
      <c r="DE83" s="126"/>
      <c r="DF83" s="55">
        <f>SUM(DF84:DR98)</f>
        <v>62758835.25999999</v>
      </c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7"/>
      <c r="DS83" s="55">
        <f>SUM(DS84:EE98)</f>
        <v>59812652.11</v>
      </c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7"/>
      <c r="EF83" s="55">
        <f>SUM(EF84:ER98)</f>
        <v>59756456.03</v>
      </c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7"/>
      <c r="ES83" s="58" t="s">
        <v>42</v>
      </c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60"/>
      <c r="FQ83" s="6"/>
    </row>
    <row r="84" spans="1:175" ht="16.5" customHeight="1">
      <c r="A84" s="79" t="s">
        <v>82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1" t="s">
        <v>83</v>
      </c>
      <c r="BY84" s="68"/>
      <c r="BZ84" s="68"/>
      <c r="CA84" s="68"/>
      <c r="CB84" s="68"/>
      <c r="CC84" s="68"/>
      <c r="CD84" s="68"/>
      <c r="CE84" s="69"/>
      <c r="CF84" s="67" t="s">
        <v>84</v>
      </c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9"/>
      <c r="CS84" s="67" t="s">
        <v>198</v>
      </c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9"/>
      <c r="DF84" s="55">
        <f>1400557.8+9842.2</f>
        <v>1410400</v>
      </c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7"/>
      <c r="DS84" s="55">
        <f>1400557.8+9842.2+21174.35</f>
        <v>1431574.35</v>
      </c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7"/>
      <c r="EF84" s="55">
        <f>DS84</f>
        <v>1431574.35</v>
      </c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7"/>
      <c r="ES84" s="58" t="s">
        <v>42</v>
      </c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  <c r="FE84" s="60"/>
      <c r="FM84" s="6"/>
      <c r="FS84" s="6"/>
    </row>
    <row r="85" spans="1:161" ht="10.5" customHeight="1">
      <c r="A85" s="79" t="s">
        <v>206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1" t="s">
        <v>83</v>
      </c>
      <c r="BY85" s="68"/>
      <c r="BZ85" s="68"/>
      <c r="CA85" s="68"/>
      <c r="CB85" s="68"/>
      <c r="CC85" s="68"/>
      <c r="CD85" s="68"/>
      <c r="CE85" s="69"/>
      <c r="CF85" s="67" t="s">
        <v>84</v>
      </c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9"/>
      <c r="CS85" s="67" t="s">
        <v>199</v>
      </c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9"/>
      <c r="DF85" s="55">
        <v>341244.24</v>
      </c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7"/>
      <c r="DS85" s="55">
        <v>362418.59</v>
      </c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7"/>
      <c r="EF85" s="55">
        <f>DS85+50000</f>
        <v>412418.59</v>
      </c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7"/>
      <c r="ES85" s="58" t="s">
        <v>42</v>
      </c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60"/>
    </row>
    <row r="86" spans="1:170" ht="10.5" customHeight="1">
      <c r="A86" s="79" t="s">
        <v>206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1" t="s">
        <v>83</v>
      </c>
      <c r="BY86" s="68"/>
      <c r="BZ86" s="68"/>
      <c r="CA86" s="68"/>
      <c r="CB86" s="68"/>
      <c r="CC86" s="68"/>
      <c r="CD86" s="68"/>
      <c r="CE86" s="69"/>
      <c r="CF86" s="67" t="s">
        <v>84</v>
      </c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9"/>
      <c r="CS86" s="67" t="s">
        <v>197</v>
      </c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9"/>
      <c r="DF86" s="55">
        <f>1739788.93+4811.37+12471.58</f>
        <v>1757071.8800000001</v>
      </c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7"/>
      <c r="DS86" s="55">
        <f>1744600.3+68945.02</f>
        <v>1813545.32</v>
      </c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7"/>
      <c r="EF86" s="55">
        <f>DS86</f>
        <v>1813545.32</v>
      </c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7"/>
      <c r="ES86" s="58" t="s">
        <v>42</v>
      </c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60"/>
      <c r="FN86" s="6"/>
    </row>
    <row r="87" spans="1:177" ht="10.5" customHeight="1">
      <c r="A87" s="79" t="s">
        <v>206</v>
      </c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1" t="s">
        <v>83</v>
      </c>
      <c r="BY87" s="68"/>
      <c r="BZ87" s="68"/>
      <c r="CA87" s="68"/>
      <c r="CB87" s="68"/>
      <c r="CC87" s="68"/>
      <c r="CD87" s="68"/>
      <c r="CE87" s="69"/>
      <c r="CF87" s="67" t="s">
        <v>84</v>
      </c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9"/>
      <c r="CS87" s="67" t="s">
        <v>200</v>
      </c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9"/>
      <c r="DF87" s="55">
        <f>45316530.78+186303.41+313303.38</f>
        <v>45816137.57</v>
      </c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7"/>
      <c r="DS87" s="55">
        <f>45502834.19+1188528.11</f>
        <v>46691362.3</v>
      </c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7"/>
      <c r="EF87" s="55">
        <f>DS87-106196.08</f>
        <v>46585166.22</v>
      </c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7"/>
      <c r="ES87" s="58" t="s">
        <v>42</v>
      </c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60"/>
      <c r="FR87" s="6"/>
      <c r="FU87" s="32"/>
    </row>
    <row r="88" spans="1:177" s="8" customFormat="1" ht="10.5" customHeight="1">
      <c r="A88" s="79" t="s">
        <v>206</v>
      </c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1" t="s">
        <v>83</v>
      </c>
      <c r="BY88" s="68"/>
      <c r="BZ88" s="68"/>
      <c r="CA88" s="68"/>
      <c r="CB88" s="68"/>
      <c r="CC88" s="68"/>
      <c r="CD88" s="68"/>
      <c r="CE88" s="69"/>
      <c r="CF88" s="67" t="s">
        <v>84</v>
      </c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9"/>
      <c r="CS88" s="67" t="s">
        <v>201</v>
      </c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9"/>
      <c r="DF88" s="55">
        <f>7018154.41+21288.21</f>
        <v>7039442.62</v>
      </c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7"/>
      <c r="DS88" s="55">
        <f>6982004.79+21288.21</f>
        <v>7003293</v>
      </c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7"/>
      <c r="EF88" s="55">
        <f>6982004.79+21288.21</f>
        <v>7003293</v>
      </c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7"/>
      <c r="ES88" s="58" t="s">
        <v>42</v>
      </c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60"/>
      <c r="FF88" s="17"/>
      <c r="FT88" s="30"/>
      <c r="FU88" s="32"/>
    </row>
    <row r="89" spans="1:177" ht="10.5" customHeight="1">
      <c r="A89" s="79" t="s">
        <v>206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1" t="s">
        <v>83</v>
      </c>
      <c r="BY89" s="68"/>
      <c r="BZ89" s="68"/>
      <c r="CA89" s="68"/>
      <c r="CB89" s="68"/>
      <c r="CC89" s="68"/>
      <c r="CD89" s="68"/>
      <c r="CE89" s="69"/>
      <c r="CF89" s="67" t="s">
        <v>84</v>
      </c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9"/>
      <c r="CS89" s="67" t="s">
        <v>202</v>
      </c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9"/>
      <c r="DF89" s="55">
        <v>677278.03</v>
      </c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7"/>
      <c r="DS89" s="55">
        <f>677278.03-12.29</f>
        <v>677265.74</v>
      </c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7"/>
      <c r="EF89" s="55">
        <f>DS89</f>
        <v>677265.74</v>
      </c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7"/>
      <c r="ES89" s="58" t="s">
        <v>42</v>
      </c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60"/>
      <c r="FU89" s="32"/>
    </row>
    <row r="90" spans="1:177" ht="10.5" customHeight="1">
      <c r="A90" s="79" t="s">
        <v>206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1" t="s">
        <v>83</v>
      </c>
      <c r="BY90" s="68"/>
      <c r="BZ90" s="68"/>
      <c r="CA90" s="68"/>
      <c r="CB90" s="68"/>
      <c r="CC90" s="68"/>
      <c r="CD90" s="68"/>
      <c r="CE90" s="69"/>
      <c r="CF90" s="67" t="s">
        <v>84</v>
      </c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9"/>
      <c r="CS90" s="67" t="s">
        <v>204</v>
      </c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9"/>
      <c r="DF90" s="55">
        <v>1693467</v>
      </c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7"/>
      <c r="DS90" s="55">
        <v>1693467</v>
      </c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7"/>
      <c r="EF90" s="55">
        <v>1693467</v>
      </c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7"/>
      <c r="ES90" s="58" t="s">
        <v>42</v>
      </c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  <c r="FE90" s="60"/>
      <c r="FU90" s="32"/>
    </row>
    <row r="91" spans="1:177" ht="10.5" customHeight="1">
      <c r="A91" s="79" t="s">
        <v>206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1" t="s">
        <v>83</v>
      </c>
      <c r="BY91" s="68"/>
      <c r="BZ91" s="68"/>
      <c r="CA91" s="68"/>
      <c r="CB91" s="68"/>
      <c r="CC91" s="68"/>
      <c r="CD91" s="68"/>
      <c r="CE91" s="69"/>
      <c r="CF91" s="67" t="s">
        <v>84</v>
      </c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9"/>
      <c r="CS91" s="67" t="s">
        <v>216</v>
      </c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9"/>
      <c r="DF91" s="55">
        <v>23225.81</v>
      </c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7"/>
      <c r="DS91" s="55">
        <v>23225.81</v>
      </c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7"/>
      <c r="EF91" s="55">
        <v>23225.81</v>
      </c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7"/>
      <c r="ES91" s="58" t="s">
        <v>42</v>
      </c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59"/>
      <c r="FE91" s="60"/>
      <c r="FF91" s="33"/>
      <c r="FU91" s="33"/>
    </row>
    <row r="92" spans="1:177" ht="10.5" customHeight="1">
      <c r="A92" s="79" t="s">
        <v>206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1" t="s">
        <v>83</v>
      </c>
      <c r="BY92" s="68"/>
      <c r="BZ92" s="68"/>
      <c r="CA92" s="68"/>
      <c r="CB92" s="68"/>
      <c r="CC92" s="68"/>
      <c r="CD92" s="68"/>
      <c r="CE92" s="69"/>
      <c r="CF92" s="67" t="s">
        <v>84</v>
      </c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9"/>
      <c r="CS92" s="67" t="s">
        <v>319</v>
      </c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9"/>
      <c r="DF92" s="55">
        <v>48904.58</v>
      </c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7"/>
      <c r="DS92" s="55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7"/>
      <c r="EF92" s="55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7"/>
      <c r="ES92" s="58" t="s">
        <v>42</v>
      </c>
      <c r="ET92" s="59"/>
      <c r="EU92" s="59"/>
      <c r="EV92" s="59"/>
      <c r="EW92" s="59"/>
      <c r="EX92" s="59"/>
      <c r="EY92" s="59"/>
      <c r="EZ92" s="59"/>
      <c r="FA92" s="59"/>
      <c r="FB92" s="59"/>
      <c r="FC92" s="59"/>
      <c r="FD92" s="59"/>
      <c r="FE92" s="60"/>
      <c r="FF92" s="50"/>
      <c r="FU92" s="50"/>
    </row>
    <row r="93" spans="1:177" ht="10.5" customHeight="1">
      <c r="A93" s="79" t="s">
        <v>206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1" t="s">
        <v>83</v>
      </c>
      <c r="BY93" s="68"/>
      <c r="BZ93" s="68"/>
      <c r="CA93" s="68"/>
      <c r="CB93" s="68"/>
      <c r="CC93" s="68"/>
      <c r="CD93" s="68"/>
      <c r="CE93" s="69"/>
      <c r="CF93" s="67" t="s">
        <v>84</v>
      </c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9"/>
      <c r="CS93" s="67" t="s">
        <v>315</v>
      </c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9"/>
      <c r="DF93" s="55">
        <f>89894+31748.67+527.49+51368</f>
        <v>173538.16</v>
      </c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7"/>
      <c r="DS93" s="55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7"/>
      <c r="EF93" s="55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7"/>
      <c r="ES93" s="58" t="s">
        <v>42</v>
      </c>
      <c r="ET93" s="59"/>
      <c r="EU93" s="59"/>
      <c r="EV93" s="59"/>
      <c r="EW93" s="59"/>
      <c r="EX93" s="59"/>
      <c r="EY93" s="59"/>
      <c r="EZ93" s="59"/>
      <c r="FA93" s="59"/>
      <c r="FB93" s="59"/>
      <c r="FC93" s="59"/>
      <c r="FD93" s="59"/>
      <c r="FE93" s="60"/>
      <c r="FF93" s="47"/>
      <c r="FU93" s="47"/>
    </row>
    <row r="94" spans="1:177" ht="10.5" customHeight="1">
      <c r="A94" s="79" t="s">
        <v>206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1" t="s">
        <v>83</v>
      </c>
      <c r="BY94" s="68"/>
      <c r="BZ94" s="68"/>
      <c r="CA94" s="68"/>
      <c r="CB94" s="68"/>
      <c r="CC94" s="68"/>
      <c r="CD94" s="68"/>
      <c r="CE94" s="69"/>
      <c r="CF94" s="67" t="s">
        <v>84</v>
      </c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9"/>
      <c r="CS94" s="67" t="s">
        <v>226</v>
      </c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9"/>
      <c r="DF94" s="55">
        <v>3657000</v>
      </c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7"/>
      <c r="DS94" s="55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7"/>
      <c r="EF94" s="55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7"/>
      <c r="ES94" s="58" t="s">
        <v>42</v>
      </c>
      <c r="ET94" s="59"/>
      <c r="EU94" s="59"/>
      <c r="EV94" s="59"/>
      <c r="EW94" s="59"/>
      <c r="EX94" s="59"/>
      <c r="EY94" s="59"/>
      <c r="EZ94" s="59"/>
      <c r="FA94" s="59"/>
      <c r="FB94" s="59"/>
      <c r="FC94" s="59"/>
      <c r="FD94" s="59"/>
      <c r="FE94" s="60"/>
      <c r="FF94" s="51"/>
      <c r="FU94" s="51"/>
    </row>
    <row r="95" spans="1:177" ht="10.5" customHeight="1">
      <c r="A95" s="79" t="s">
        <v>206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1" t="s">
        <v>83</v>
      </c>
      <c r="BY95" s="68"/>
      <c r="BZ95" s="68"/>
      <c r="CA95" s="68"/>
      <c r="CB95" s="68"/>
      <c r="CC95" s="68"/>
      <c r="CD95" s="68"/>
      <c r="CE95" s="69"/>
      <c r="CF95" s="67" t="s">
        <v>84</v>
      </c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9"/>
      <c r="CS95" s="67" t="s">
        <v>322</v>
      </c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9"/>
      <c r="DF95" s="55">
        <v>110089.37</v>
      </c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7"/>
      <c r="DS95" s="55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7"/>
      <c r="EF95" s="55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7"/>
      <c r="ES95" s="58" t="s">
        <v>42</v>
      </c>
      <c r="ET95" s="59"/>
      <c r="EU95" s="59"/>
      <c r="EV95" s="59"/>
      <c r="EW95" s="59"/>
      <c r="EX95" s="59"/>
      <c r="EY95" s="59"/>
      <c r="EZ95" s="59"/>
      <c r="FA95" s="59"/>
      <c r="FB95" s="59"/>
      <c r="FC95" s="59"/>
      <c r="FD95" s="59"/>
      <c r="FE95" s="60"/>
      <c r="FF95" s="48"/>
      <c r="FU95" s="48"/>
    </row>
    <row r="96" spans="1:177" ht="10.5" customHeight="1">
      <c r="A96" s="120" t="s">
        <v>85</v>
      </c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2"/>
      <c r="BX96" s="81" t="s">
        <v>86</v>
      </c>
      <c r="BY96" s="68"/>
      <c r="BZ96" s="68"/>
      <c r="CA96" s="68"/>
      <c r="CB96" s="68"/>
      <c r="CC96" s="68"/>
      <c r="CD96" s="68"/>
      <c r="CE96" s="69"/>
      <c r="CF96" s="67" t="s">
        <v>87</v>
      </c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9"/>
      <c r="CS96" s="67" t="s">
        <v>197</v>
      </c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9"/>
      <c r="DF96" s="55">
        <f>2000+6000</f>
        <v>8000</v>
      </c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7"/>
      <c r="DS96" s="55">
        <f>2000+6000</f>
        <v>8000</v>
      </c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7"/>
      <c r="EF96" s="55">
        <f>2000+6000</f>
        <v>8000</v>
      </c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7"/>
      <c r="ES96" s="58" t="s">
        <v>42</v>
      </c>
      <c r="ET96" s="59"/>
      <c r="EU96" s="59"/>
      <c r="EV96" s="59"/>
      <c r="EW96" s="59"/>
      <c r="EX96" s="59"/>
      <c r="EY96" s="59"/>
      <c r="EZ96" s="59"/>
      <c r="FA96" s="59"/>
      <c r="FB96" s="59"/>
      <c r="FC96" s="59"/>
      <c r="FD96" s="59"/>
      <c r="FE96" s="60"/>
      <c r="FU96" s="32"/>
    </row>
    <row r="97" spans="1:177" ht="10.5" customHeight="1">
      <c r="A97" s="120" t="s">
        <v>85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2"/>
      <c r="BX97" s="81" t="s">
        <v>86</v>
      </c>
      <c r="BY97" s="68"/>
      <c r="BZ97" s="68"/>
      <c r="CA97" s="68"/>
      <c r="CB97" s="68"/>
      <c r="CC97" s="68"/>
      <c r="CD97" s="68"/>
      <c r="CE97" s="69"/>
      <c r="CF97" s="67" t="s">
        <v>87</v>
      </c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9"/>
      <c r="CS97" s="67" t="s">
        <v>200</v>
      </c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9"/>
      <c r="DF97" s="55">
        <f>12000+44000-11400-41864</f>
        <v>2736</v>
      </c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7"/>
      <c r="DS97" s="55">
        <f>12000+44000</f>
        <v>56000</v>
      </c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7"/>
      <c r="EF97" s="55">
        <f>12000+44000</f>
        <v>56000</v>
      </c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7"/>
      <c r="ES97" s="58" t="s">
        <v>42</v>
      </c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60"/>
      <c r="FU97" s="32"/>
    </row>
    <row r="98" spans="1:177" ht="13.5" customHeight="1">
      <c r="A98" s="120" t="s">
        <v>85</v>
      </c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2"/>
      <c r="BX98" s="81" t="s">
        <v>86</v>
      </c>
      <c r="BY98" s="68"/>
      <c r="BZ98" s="68"/>
      <c r="CA98" s="68"/>
      <c r="CB98" s="68"/>
      <c r="CC98" s="68"/>
      <c r="CD98" s="68"/>
      <c r="CE98" s="69"/>
      <c r="CF98" s="67" t="s">
        <v>87</v>
      </c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9"/>
      <c r="CS98" s="67" t="s">
        <v>204</v>
      </c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9"/>
      <c r="DF98" s="55">
        <f>5000+47500-4700-47500</f>
        <v>300</v>
      </c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7"/>
      <c r="DS98" s="55">
        <f>5000+47500</f>
        <v>52500</v>
      </c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7"/>
      <c r="EF98" s="55">
        <f>5000+47500</f>
        <v>52500</v>
      </c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7"/>
      <c r="ES98" s="58" t="s">
        <v>42</v>
      </c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60"/>
      <c r="FU98" s="32"/>
    </row>
    <row r="99" spans="1:177" ht="10.5" customHeight="1" thickBot="1">
      <c r="A99" s="79" t="s">
        <v>88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1" t="s">
        <v>89</v>
      </c>
      <c r="BY99" s="68"/>
      <c r="BZ99" s="68"/>
      <c r="CA99" s="68"/>
      <c r="CB99" s="68"/>
      <c r="CC99" s="68"/>
      <c r="CD99" s="68"/>
      <c r="CE99" s="69"/>
      <c r="CF99" s="67" t="s">
        <v>90</v>
      </c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9"/>
      <c r="CS99" s="67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9"/>
      <c r="DF99" s="55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7"/>
      <c r="DS99" s="55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7"/>
      <c r="EF99" s="55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7"/>
      <c r="ES99" s="58" t="s">
        <v>42</v>
      </c>
      <c r="ET99" s="59"/>
      <c r="EU99" s="59"/>
      <c r="EV99" s="59"/>
      <c r="EW99" s="59"/>
      <c r="EX99" s="59"/>
      <c r="EY99" s="59"/>
      <c r="EZ99" s="59"/>
      <c r="FA99" s="59"/>
      <c r="FB99" s="59"/>
      <c r="FC99" s="59"/>
      <c r="FD99" s="59"/>
      <c r="FE99" s="60"/>
      <c r="FM99" s="6"/>
      <c r="FU99" s="32"/>
    </row>
    <row r="100" spans="1:177" ht="16.5" customHeight="1">
      <c r="A100" s="79" t="s">
        <v>91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1" t="s">
        <v>92</v>
      </c>
      <c r="BY100" s="68"/>
      <c r="BZ100" s="68"/>
      <c r="CA100" s="68"/>
      <c r="CB100" s="68"/>
      <c r="CC100" s="68"/>
      <c r="CD100" s="68"/>
      <c r="CE100" s="69"/>
      <c r="CF100" s="67" t="s">
        <v>93</v>
      </c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9"/>
      <c r="CS100" s="124" t="s">
        <v>205</v>
      </c>
      <c r="CT100" s="125"/>
      <c r="CU100" s="125"/>
      <c r="CV100" s="125"/>
      <c r="CW100" s="125"/>
      <c r="CX100" s="125"/>
      <c r="CY100" s="125"/>
      <c r="CZ100" s="125"/>
      <c r="DA100" s="125"/>
      <c r="DB100" s="125"/>
      <c r="DC100" s="125"/>
      <c r="DD100" s="125"/>
      <c r="DE100" s="126"/>
      <c r="DF100" s="55">
        <f>SUM(DF101:DR113)</f>
        <v>18949809.999999996</v>
      </c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7"/>
      <c r="DS100" s="55">
        <f>SUM(DS101:EE111)</f>
        <v>18028237.900000006</v>
      </c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7"/>
      <c r="EF100" s="55">
        <f>SUM(EF101:ER111)</f>
        <v>17996166.680000003</v>
      </c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7"/>
      <c r="ES100" s="58" t="s">
        <v>42</v>
      </c>
      <c r="ET100" s="59"/>
      <c r="EU100" s="59"/>
      <c r="EV100" s="59"/>
      <c r="EW100" s="59"/>
      <c r="EX100" s="59"/>
      <c r="EY100" s="59"/>
      <c r="EZ100" s="59"/>
      <c r="FA100" s="59"/>
      <c r="FB100" s="59"/>
      <c r="FC100" s="59"/>
      <c r="FD100" s="59"/>
      <c r="FE100" s="60"/>
      <c r="FQ100" s="6"/>
      <c r="FU100" s="32"/>
    </row>
    <row r="101" spans="1:177" ht="15" customHeight="1">
      <c r="A101" s="113" t="s">
        <v>94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14"/>
      <c r="BM101" s="114"/>
      <c r="BN101" s="114"/>
      <c r="BO101" s="114"/>
      <c r="BP101" s="114"/>
      <c r="BQ101" s="114"/>
      <c r="BR101" s="114"/>
      <c r="BS101" s="114"/>
      <c r="BT101" s="114"/>
      <c r="BU101" s="114"/>
      <c r="BV101" s="114"/>
      <c r="BW101" s="114"/>
      <c r="BX101" s="81" t="s">
        <v>95</v>
      </c>
      <c r="BY101" s="68"/>
      <c r="BZ101" s="68"/>
      <c r="CA101" s="68"/>
      <c r="CB101" s="68"/>
      <c r="CC101" s="68"/>
      <c r="CD101" s="68"/>
      <c r="CE101" s="69"/>
      <c r="CF101" s="67" t="s">
        <v>93</v>
      </c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9"/>
      <c r="CS101" s="67" t="s">
        <v>198</v>
      </c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9"/>
      <c r="DF101" s="55">
        <v>425940.8</v>
      </c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7"/>
      <c r="DS101" s="55">
        <f>425940.8+6394.65</f>
        <v>432335.45</v>
      </c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7"/>
      <c r="EF101" s="55">
        <f>DS101</f>
        <v>432335.45</v>
      </c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57"/>
      <c r="ES101" s="58" t="s">
        <v>42</v>
      </c>
      <c r="ET101" s="59"/>
      <c r="EU101" s="59"/>
      <c r="EV101" s="59"/>
      <c r="EW101" s="59"/>
      <c r="EX101" s="59"/>
      <c r="EY101" s="59"/>
      <c r="EZ101" s="59"/>
      <c r="FA101" s="59"/>
      <c r="FB101" s="59"/>
      <c r="FC101" s="59"/>
      <c r="FD101" s="59"/>
      <c r="FE101" s="60"/>
      <c r="FM101" s="6"/>
      <c r="FU101" s="31"/>
    </row>
    <row r="102" spans="1:177" ht="11.25" customHeight="1">
      <c r="A102" s="79" t="s">
        <v>210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1" t="s">
        <v>83</v>
      </c>
      <c r="BY102" s="68"/>
      <c r="BZ102" s="68"/>
      <c r="CA102" s="68"/>
      <c r="CB102" s="68"/>
      <c r="CC102" s="68"/>
      <c r="CD102" s="68"/>
      <c r="CE102" s="69"/>
      <c r="CF102" s="67" t="s">
        <v>93</v>
      </c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9"/>
      <c r="CS102" s="67" t="s">
        <v>199</v>
      </c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9"/>
      <c r="DF102" s="55">
        <v>103055.76</v>
      </c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7"/>
      <c r="DS102" s="55">
        <v>109450.41</v>
      </c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7"/>
      <c r="EF102" s="55">
        <f>DS102</f>
        <v>109450.41</v>
      </c>
      <c r="EG102" s="56"/>
      <c r="EH102" s="56"/>
      <c r="EI102" s="56"/>
      <c r="EJ102" s="56"/>
      <c r="EK102" s="56"/>
      <c r="EL102" s="56"/>
      <c r="EM102" s="56"/>
      <c r="EN102" s="56"/>
      <c r="EO102" s="56"/>
      <c r="EP102" s="56"/>
      <c r="EQ102" s="56"/>
      <c r="ER102" s="57"/>
      <c r="ES102" s="58" t="s">
        <v>42</v>
      </c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  <c r="FE102" s="60"/>
      <c r="FN102" s="6"/>
      <c r="FU102" s="32"/>
    </row>
    <row r="103" spans="1:177" ht="11.25" customHeight="1">
      <c r="A103" s="79" t="s">
        <v>210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1" t="s">
        <v>83</v>
      </c>
      <c r="BY103" s="68"/>
      <c r="BZ103" s="68"/>
      <c r="CA103" s="68"/>
      <c r="CB103" s="68"/>
      <c r="CC103" s="68"/>
      <c r="CD103" s="68"/>
      <c r="CE103" s="69"/>
      <c r="CF103" s="67" t="s">
        <v>93</v>
      </c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9"/>
      <c r="CS103" s="67" t="s">
        <v>197</v>
      </c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9"/>
      <c r="DF103" s="55">
        <f>526869.29+3766.42</f>
        <v>530635.7100000001</v>
      </c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7"/>
      <c r="DS103" s="55">
        <f>526869.29+20821.4</f>
        <v>547690.6900000001</v>
      </c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7"/>
      <c r="EF103" s="55">
        <f>DS103</f>
        <v>547690.6900000001</v>
      </c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56"/>
      <c r="ER103" s="57"/>
      <c r="ES103" s="58" t="s">
        <v>42</v>
      </c>
      <c r="ET103" s="59"/>
      <c r="EU103" s="59"/>
      <c r="EV103" s="59"/>
      <c r="EW103" s="59"/>
      <c r="EX103" s="59"/>
      <c r="EY103" s="59"/>
      <c r="EZ103" s="59"/>
      <c r="FA103" s="59"/>
      <c r="FB103" s="59"/>
      <c r="FC103" s="59"/>
      <c r="FD103" s="59"/>
      <c r="FE103" s="60"/>
      <c r="FU103" s="32"/>
    </row>
    <row r="104" spans="1:177" ht="11.25" customHeight="1">
      <c r="A104" s="79" t="s">
        <v>210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1" t="s">
        <v>83</v>
      </c>
      <c r="BY104" s="68"/>
      <c r="BZ104" s="68"/>
      <c r="CA104" s="68"/>
      <c r="CB104" s="68"/>
      <c r="CC104" s="68"/>
      <c r="CD104" s="68"/>
      <c r="CE104" s="69"/>
      <c r="CF104" s="67" t="s">
        <v>93</v>
      </c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9"/>
      <c r="CS104" s="67" t="s">
        <v>200</v>
      </c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9"/>
      <c r="DF104" s="55">
        <f>13741855.92+94617.62</f>
        <v>13836473.54</v>
      </c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7"/>
      <c r="DS104" s="55">
        <f>13741855.92+358935.49</f>
        <v>14100791.41</v>
      </c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7"/>
      <c r="EF104" s="55">
        <f>DS104-32071.22</f>
        <v>14068720.19</v>
      </c>
      <c r="EG104" s="56"/>
      <c r="EH104" s="56"/>
      <c r="EI104" s="56"/>
      <c r="EJ104" s="56"/>
      <c r="EK104" s="56"/>
      <c r="EL104" s="56"/>
      <c r="EM104" s="56"/>
      <c r="EN104" s="56"/>
      <c r="EO104" s="56"/>
      <c r="EP104" s="56"/>
      <c r="EQ104" s="56"/>
      <c r="ER104" s="57"/>
      <c r="ES104" s="58" t="s">
        <v>42</v>
      </c>
      <c r="ET104" s="59"/>
      <c r="EU104" s="59"/>
      <c r="EV104" s="59"/>
      <c r="EW104" s="59"/>
      <c r="EX104" s="59"/>
      <c r="EY104" s="59"/>
      <c r="EZ104" s="59"/>
      <c r="FA104" s="59"/>
      <c r="FB104" s="59"/>
      <c r="FC104" s="59"/>
      <c r="FD104" s="59"/>
      <c r="FE104" s="60"/>
      <c r="FU104" s="32"/>
    </row>
    <row r="105" spans="1:177" s="8" customFormat="1" ht="11.25" customHeight="1">
      <c r="A105" s="79" t="s">
        <v>210</v>
      </c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1" t="s">
        <v>83</v>
      </c>
      <c r="BY105" s="68"/>
      <c r="BZ105" s="68"/>
      <c r="CA105" s="68"/>
      <c r="CB105" s="68"/>
      <c r="CC105" s="68"/>
      <c r="CD105" s="68"/>
      <c r="CE105" s="69"/>
      <c r="CF105" s="67" t="s">
        <v>93</v>
      </c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9"/>
      <c r="CS105" s="67" t="s">
        <v>201</v>
      </c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9"/>
      <c r="DF105" s="55">
        <v>2125911.67</v>
      </c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7"/>
      <c r="DS105" s="55">
        <v>2114994.49</v>
      </c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7"/>
      <c r="EF105" s="55">
        <v>2114994.49</v>
      </c>
      <c r="EG105" s="56"/>
      <c r="EH105" s="56"/>
      <c r="EI105" s="56"/>
      <c r="EJ105" s="56"/>
      <c r="EK105" s="56"/>
      <c r="EL105" s="56"/>
      <c r="EM105" s="56"/>
      <c r="EN105" s="56"/>
      <c r="EO105" s="56"/>
      <c r="EP105" s="56"/>
      <c r="EQ105" s="56"/>
      <c r="ER105" s="57"/>
      <c r="ES105" s="58" t="s">
        <v>42</v>
      </c>
      <c r="ET105" s="59"/>
      <c r="EU105" s="59"/>
      <c r="EV105" s="59"/>
      <c r="EW105" s="59"/>
      <c r="EX105" s="59"/>
      <c r="EY105" s="59"/>
      <c r="EZ105" s="59"/>
      <c r="FA105" s="59"/>
      <c r="FB105" s="59"/>
      <c r="FC105" s="59"/>
      <c r="FD105" s="59"/>
      <c r="FE105" s="60"/>
      <c r="FF105" s="17"/>
      <c r="FS105" s="9"/>
      <c r="FT105" s="31"/>
      <c r="FU105" s="32"/>
    </row>
    <row r="106" spans="1:177" ht="10.5" customHeight="1">
      <c r="A106" s="79" t="s">
        <v>210</v>
      </c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1" t="s">
        <v>83</v>
      </c>
      <c r="BY106" s="68"/>
      <c r="BZ106" s="68"/>
      <c r="CA106" s="68"/>
      <c r="CB106" s="68"/>
      <c r="CC106" s="68"/>
      <c r="CD106" s="68"/>
      <c r="CE106" s="69"/>
      <c r="CF106" s="67" t="s">
        <v>93</v>
      </c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9"/>
      <c r="CS106" s="67" t="s">
        <v>202</v>
      </c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9"/>
      <c r="DF106" s="55">
        <v>204537.97</v>
      </c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7"/>
      <c r="DS106" s="55">
        <f>204537.97-3.71</f>
        <v>204534.26</v>
      </c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7"/>
      <c r="EF106" s="55">
        <f>DS106</f>
        <v>204534.26</v>
      </c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  <c r="ER106" s="57"/>
      <c r="ES106" s="58" t="s">
        <v>42</v>
      </c>
      <c r="ET106" s="59"/>
      <c r="EU106" s="59"/>
      <c r="EV106" s="59"/>
      <c r="EW106" s="59"/>
      <c r="EX106" s="59"/>
      <c r="EY106" s="59"/>
      <c r="EZ106" s="59"/>
      <c r="FA106" s="59"/>
      <c r="FB106" s="59"/>
      <c r="FC106" s="59"/>
      <c r="FD106" s="59"/>
      <c r="FE106" s="60"/>
      <c r="FU106" s="32"/>
    </row>
    <row r="107" spans="1:177" ht="10.5" customHeight="1">
      <c r="A107" s="79" t="s">
        <v>210</v>
      </c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1" t="s">
        <v>83</v>
      </c>
      <c r="BY107" s="68"/>
      <c r="BZ107" s="68"/>
      <c r="CA107" s="68"/>
      <c r="CB107" s="68"/>
      <c r="CC107" s="68"/>
      <c r="CD107" s="68"/>
      <c r="CE107" s="69"/>
      <c r="CF107" s="67" t="s">
        <v>93</v>
      </c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9"/>
      <c r="CS107" s="67" t="s">
        <v>204</v>
      </c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9"/>
      <c r="DF107" s="55">
        <v>511427</v>
      </c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7"/>
      <c r="DS107" s="55">
        <v>511427</v>
      </c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7"/>
      <c r="EF107" s="55">
        <v>511427</v>
      </c>
      <c r="EG107" s="56"/>
      <c r="EH107" s="56"/>
      <c r="EI107" s="56"/>
      <c r="EJ107" s="56"/>
      <c r="EK107" s="56"/>
      <c r="EL107" s="56"/>
      <c r="EM107" s="56"/>
      <c r="EN107" s="56"/>
      <c r="EO107" s="56"/>
      <c r="EP107" s="56"/>
      <c r="EQ107" s="56"/>
      <c r="ER107" s="57"/>
      <c r="ES107" s="58" t="s">
        <v>42</v>
      </c>
      <c r="ET107" s="59"/>
      <c r="EU107" s="59"/>
      <c r="EV107" s="59"/>
      <c r="EW107" s="59"/>
      <c r="EX107" s="59"/>
      <c r="EY107" s="59"/>
      <c r="EZ107" s="59"/>
      <c r="FA107" s="59"/>
      <c r="FB107" s="59"/>
      <c r="FC107" s="59"/>
      <c r="FD107" s="59"/>
      <c r="FE107" s="60"/>
      <c r="FU107" s="32"/>
    </row>
    <row r="108" spans="1:177" ht="10.5" customHeight="1" hidden="1" thickBot="1">
      <c r="A108" s="146" t="s">
        <v>96</v>
      </c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  <c r="BN108" s="147"/>
      <c r="BO108" s="147"/>
      <c r="BP108" s="147"/>
      <c r="BQ108" s="147"/>
      <c r="BR108" s="147"/>
      <c r="BS108" s="147"/>
      <c r="BT108" s="147"/>
      <c r="BU108" s="147"/>
      <c r="BV108" s="147"/>
      <c r="BW108" s="148"/>
      <c r="BX108" s="149" t="s">
        <v>97</v>
      </c>
      <c r="BY108" s="99"/>
      <c r="BZ108" s="99"/>
      <c r="CA108" s="99"/>
      <c r="CB108" s="99"/>
      <c r="CC108" s="99"/>
      <c r="CD108" s="99"/>
      <c r="CE108" s="100"/>
      <c r="CF108" s="98" t="s">
        <v>93</v>
      </c>
      <c r="CG108" s="99"/>
      <c r="CH108" s="99"/>
      <c r="CI108" s="99"/>
      <c r="CJ108" s="99"/>
      <c r="CK108" s="99"/>
      <c r="CL108" s="99"/>
      <c r="CM108" s="99"/>
      <c r="CN108" s="99"/>
      <c r="CO108" s="99"/>
      <c r="CP108" s="99"/>
      <c r="CQ108" s="99"/>
      <c r="CR108" s="100"/>
      <c r="CS108" s="98"/>
      <c r="CT108" s="99"/>
      <c r="CU108" s="99"/>
      <c r="CV108" s="99"/>
      <c r="CW108" s="99"/>
      <c r="CX108" s="99"/>
      <c r="CY108" s="99"/>
      <c r="CZ108" s="99"/>
      <c r="DA108" s="99"/>
      <c r="DB108" s="99"/>
      <c r="DC108" s="99"/>
      <c r="DD108" s="99"/>
      <c r="DE108" s="100"/>
      <c r="DF108" s="101"/>
      <c r="DG108" s="102"/>
      <c r="DH108" s="102"/>
      <c r="DI108" s="102"/>
      <c r="DJ108" s="102"/>
      <c r="DK108" s="102"/>
      <c r="DL108" s="102"/>
      <c r="DM108" s="102"/>
      <c r="DN108" s="102"/>
      <c r="DO108" s="102"/>
      <c r="DP108" s="102"/>
      <c r="DQ108" s="102"/>
      <c r="DR108" s="103"/>
      <c r="DS108" s="101"/>
      <c r="DT108" s="102"/>
      <c r="DU108" s="102"/>
      <c r="DV108" s="102"/>
      <c r="DW108" s="102"/>
      <c r="DX108" s="102"/>
      <c r="DY108" s="102"/>
      <c r="DZ108" s="102"/>
      <c r="EA108" s="102"/>
      <c r="EB108" s="102"/>
      <c r="EC108" s="102"/>
      <c r="ED108" s="102"/>
      <c r="EE108" s="103"/>
      <c r="EF108" s="101"/>
      <c r="EG108" s="102"/>
      <c r="EH108" s="102"/>
      <c r="EI108" s="102"/>
      <c r="EJ108" s="102"/>
      <c r="EK108" s="102"/>
      <c r="EL108" s="102"/>
      <c r="EM108" s="102"/>
      <c r="EN108" s="102"/>
      <c r="EO108" s="102"/>
      <c r="EP108" s="102"/>
      <c r="EQ108" s="102"/>
      <c r="ER108" s="103"/>
      <c r="ES108" s="150" t="s">
        <v>42</v>
      </c>
      <c r="ET108" s="151"/>
      <c r="EU108" s="151"/>
      <c r="EV108" s="151"/>
      <c r="EW108" s="151"/>
      <c r="EX108" s="151"/>
      <c r="EY108" s="151"/>
      <c r="EZ108" s="151"/>
      <c r="FA108" s="151"/>
      <c r="FB108" s="151"/>
      <c r="FC108" s="151"/>
      <c r="FD108" s="151"/>
      <c r="FE108" s="152"/>
      <c r="FU108" s="32"/>
    </row>
    <row r="109" spans="1:214" ht="10.5" customHeight="1">
      <c r="A109" s="79" t="s">
        <v>210</v>
      </c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1" t="s">
        <v>83</v>
      </c>
      <c r="BY109" s="68"/>
      <c r="BZ109" s="68"/>
      <c r="CA109" s="68"/>
      <c r="CB109" s="68"/>
      <c r="CC109" s="68"/>
      <c r="CD109" s="68"/>
      <c r="CE109" s="69"/>
      <c r="CF109" s="67" t="s">
        <v>93</v>
      </c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9"/>
      <c r="CS109" s="67" t="s">
        <v>216</v>
      </c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9"/>
      <c r="DF109" s="55">
        <v>7014.19</v>
      </c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7"/>
      <c r="DS109" s="55">
        <v>7014.19</v>
      </c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7"/>
      <c r="EF109" s="55">
        <v>7014.19</v>
      </c>
      <c r="EG109" s="56"/>
      <c r="EH109" s="56"/>
      <c r="EI109" s="56"/>
      <c r="EJ109" s="56"/>
      <c r="EK109" s="56"/>
      <c r="EL109" s="56"/>
      <c r="EM109" s="56"/>
      <c r="EN109" s="56"/>
      <c r="EO109" s="56"/>
      <c r="EP109" s="56"/>
      <c r="EQ109" s="56"/>
      <c r="ER109" s="57"/>
      <c r="ES109" s="58" t="s">
        <v>42</v>
      </c>
      <c r="ET109" s="59"/>
      <c r="EU109" s="59"/>
      <c r="EV109" s="59"/>
      <c r="EW109" s="59"/>
      <c r="EX109" s="59"/>
      <c r="EY109" s="59"/>
      <c r="EZ109" s="59"/>
      <c r="FA109" s="59"/>
      <c r="FB109" s="59"/>
      <c r="FC109" s="59"/>
      <c r="FD109" s="59"/>
      <c r="FE109" s="60"/>
      <c r="FF109" s="33"/>
      <c r="FU109" s="33"/>
      <c r="HF109" s="7"/>
    </row>
    <row r="110" spans="1:214" ht="10.5" customHeight="1">
      <c r="A110" s="79" t="s">
        <v>210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1" t="s">
        <v>83</v>
      </c>
      <c r="BY110" s="68"/>
      <c r="BZ110" s="68"/>
      <c r="CA110" s="68"/>
      <c r="CB110" s="68"/>
      <c r="CC110" s="68"/>
      <c r="CD110" s="68"/>
      <c r="CE110" s="69"/>
      <c r="CF110" s="67" t="s">
        <v>93</v>
      </c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9"/>
      <c r="CS110" s="67" t="s">
        <v>319</v>
      </c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9"/>
      <c r="DF110" s="55">
        <v>14769.18</v>
      </c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7"/>
      <c r="DS110" s="55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7"/>
      <c r="EF110" s="55"/>
      <c r="EG110" s="56"/>
      <c r="EH110" s="56"/>
      <c r="EI110" s="56"/>
      <c r="EJ110" s="56"/>
      <c r="EK110" s="56"/>
      <c r="EL110" s="56"/>
      <c r="EM110" s="56"/>
      <c r="EN110" s="56"/>
      <c r="EO110" s="56"/>
      <c r="EP110" s="56"/>
      <c r="EQ110" s="56"/>
      <c r="ER110" s="57"/>
      <c r="ES110" s="58" t="s">
        <v>42</v>
      </c>
      <c r="ET110" s="59"/>
      <c r="EU110" s="59"/>
      <c r="EV110" s="59"/>
      <c r="EW110" s="59"/>
      <c r="EX110" s="59"/>
      <c r="EY110" s="59"/>
      <c r="EZ110" s="59"/>
      <c r="FA110" s="59"/>
      <c r="FB110" s="59"/>
      <c r="FC110" s="59"/>
      <c r="FD110" s="59"/>
      <c r="FE110" s="60"/>
      <c r="FF110" s="50"/>
      <c r="FU110" s="50"/>
      <c r="HF110" s="7"/>
    </row>
    <row r="111" spans="1:214" ht="10.5" customHeight="1">
      <c r="A111" s="79" t="s">
        <v>210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1" t="s">
        <v>83</v>
      </c>
      <c r="BY111" s="68"/>
      <c r="BZ111" s="68"/>
      <c r="CA111" s="68"/>
      <c r="CB111" s="68"/>
      <c r="CC111" s="68"/>
      <c r="CD111" s="68"/>
      <c r="CE111" s="69"/>
      <c r="CF111" s="67" t="s">
        <v>93</v>
      </c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9"/>
      <c r="CS111" s="67" t="s">
        <v>315</v>
      </c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9"/>
      <c r="DF111" s="55">
        <f>27148+9562.71+158.88+15513.6</f>
        <v>52383.189999999995</v>
      </c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7"/>
      <c r="DS111" s="55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6"/>
      <c r="EE111" s="57"/>
      <c r="EF111" s="55"/>
      <c r="EG111" s="56"/>
      <c r="EH111" s="56"/>
      <c r="EI111" s="56"/>
      <c r="EJ111" s="56"/>
      <c r="EK111" s="56"/>
      <c r="EL111" s="56"/>
      <c r="EM111" s="56"/>
      <c r="EN111" s="56"/>
      <c r="EO111" s="56"/>
      <c r="EP111" s="56"/>
      <c r="EQ111" s="56"/>
      <c r="ER111" s="57"/>
      <c r="ES111" s="58" t="s">
        <v>42</v>
      </c>
      <c r="ET111" s="59"/>
      <c r="EU111" s="59"/>
      <c r="EV111" s="59"/>
      <c r="EW111" s="59"/>
      <c r="EX111" s="59"/>
      <c r="EY111" s="59"/>
      <c r="EZ111" s="59"/>
      <c r="FA111" s="59"/>
      <c r="FB111" s="59"/>
      <c r="FC111" s="59"/>
      <c r="FD111" s="59"/>
      <c r="FE111" s="60"/>
      <c r="FF111" s="47"/>
      <c r="FU111" s="47"/>
      <c r="HF111" s="7"/>
    </row>
    <row r="112" spans="1:214" ht="10.5" customHeight="1">
      <c r="A112" s="79" t="s">
        <v>210</v>
      </c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1" t="s">
        <v>83</v>
      </c>
      <c r="BY112" s="68"/>
      <c r="BZ112" s="68"/>
      <c r="CA112" s="68"/>
      <c r="CB112" s="68"/>
      <c r="CC112" s="68"/>
      <c r="CD112" s="68"/>
      <c r="CE112" s="69"/>
      <c r="CF112" s="67" t="s">
        <v>93</v>
      </c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9"/>
      <c r="CS112" s="67" t="s">
        <v>226</v>
      </c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9"/>
      <c r="DF112" s="55">
        <v>1104414</v>
      </c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7"/>
      <c r="DS112" s="55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7"/>
      <c r="EF112" s="55"/>
      <c r="EG112" s="56"/>
      <c r="EH112" s="56"/>
      <c r="EI112" s="56"/>
      <c r="EJ112" s="56"/>
      <c r="EK112" s="56"/>
      <c r="EL112" s="56"/>
      <c r="EM112" s="56"/>
      <c r="EN112" s="56"/>
      <c r="EO112" s="56"/>
      <c r="EP112" s="56"/>
      <c r="EQ112" s="56"/>
      <c r="ER112" s="57"/>
      <c r="ES112" s="58" t="s">
        <v>42</v>
      </c>
      <c r="ET112" s="59"/>
      <c r="EU112" s="59"/>
      <c r="EV112" s="59"/>
      <c r="EW112" s="59"/>
      <c r="EX112" s="59"/>
      <c r="EY112" s="59"/>
      <c r="EZ112" s="59"/>
      <c r="FA112" s="59"/>
      <c r="FB112" s="59"/>
      <c r="FC112" s="59"/>
      <c r="FD112" s="59"/>
      <c r="FE112" s="60"/>
      <c r="FF112" s="51"/>
      <c r="FU112" s="51"/>
      <c r="HF112" s="7"/>
    </row>
    <row r="113" spans="1:214" ht="10.5" customHeight="1">
      <c r="A113" s="79" t="s">
        <v>210</v>
      </c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1" t="s">
        <v>83</v>
      </c>
      <c r="BY113" s="68"/>
      <c r="BZ113" s="68"/>
      <c r="CA113" s="68"/>
      <c r="CB113" s="68"/>
      <c r="CC113" s="68"/>
      <c r="CD113" s="68"/>
      <c r="CE113" s="69"/>
      <c r="CF113" s="67" t="s">
        <v>93</v>
      </c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9"/>
      <c r="CS113" s="67" t="s">
        <v>322</v>
      </c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9"/>
      <c r="DF113" s="55">
        <v>33246.99</v>
      </c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7"/>
      <c r="DS113" s="55"/>
      <c r="DT113" s="56"/>
      <c r="DU113" s="56"/>
      <c r="DV113" s="56"/>
      <c r="DW113" s="56"/>
      <c r="DX113" s="56"/>
      <c r="DY113" s="56"/>
      <c r="DZ113" s="56"/>
      <c r="EA113" s="56"/>
      <c r="EB113" s="56"/>
      <c r="EC113" s="56"/>
      <c r="ED113" s="56"/>
      <c r="EE113" s="57"/>
      <c r="EF113" s="55"/>
      <c r="EG113" s="56"/>
      <c r="EH113" s="56"/>
      <c r="EI113" s="56"/>
      <c r="EJ113" s="56"/>
      <c r="EK113" s="56"/>
      <c r="EL113" s="56"/>
      <c r="EM113" s="56"/>
      <c r="EN113" s="56"/>
      <c r="EO113" s="56"/>
      <c r="EP113" s="56"/>
      <c r="EQ113" s="56"/>
      <c r="ER113" s="57"/>
      <c r="ES113" s="58" t="s">
        <v>42</v>
      </c>
      <c r="ET113" s="59"/>
      <c r="EU113" s="59"/>
      <c r="EV113" s="59"/>
      <c r="EW113" s="59"/>
      <c r="EX113" s="59"/>
      <c r="EY113" s="59"/>
      <c r="EZ113" s="59"/>
      <c r="FA113" s="59"/>
      <c r="FB113" s="59"/>
      <c r="FC113" s="59"/>
      <c r="FD113" s="59"/>
      <c r="FE113" s="60"/>
      <c r="FF113" s="48"/>
      <c r="FU113" s="48"/>
      <c r="HF113" s="7"/>
    </row>
    <row r="114" spans="1:177" ht="10.5" customHeight="1">
      <c r="A114" s="120" t="s">
        <v>98</v>
      </c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2"/>
      <c r="BX114" s="81" t="s">
        <v>99</v>
      </c>
      <c r="BY114" s="68"/>
      <c r="BZ114" s="68"/>
      <c r="CA114" s="68"/>
      <c r="CB114" s="68"/>
      <c r="CC114" s="68"/>
      <c r="CD114" s="68"/>
      <c r="CE114" s="69"/>
      <c r="CF114" s="67" t="s">
        <v>100</v>
      </c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9"/>
      <c r="CS114" s="67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9"/>
      <c r="DF114" s="55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7"/>
      <c r="DS114" s="55"/>
      <c r="DT114" s="56"/>
      <c r="DU114" s="56"/>
      <c r="DV114" s="56"/>
      <c r="DW114" s="56"/>
      <c r="DX114" s="56"/>
      <c r="DY114" s="56"/>
      <c r="DZ114" s="56"/>
      <c r="EA114" s="56"/>
      <c r="EB114" s="56"/>
      <c r="EC114" s="56"/>
      <c r="ED114" s="56"/>
      <c r="EE114" s="57"/>
      <c r="EF114" s="55"/>
      <c r="EG114" s="56"/>
      <c r="EH114" s="56"/>
      <c r="EI114" s="56"/>
      <c r="EJ114" s="56"/>
      <c r="EK114" s="56"/>
      <c r="EL114" s="56"/>
      <c r="EM114" s="56"/>
      <c r="EN114" s="56"/>
      <c r="EO114" s="56"/>
      <c r="EP114" s="56"/>
      <c r="EQ114" s="56"/>
      <c r="ER114" s="57"/>
      <c r="ES114" s="58" t="s">
        <v>42</v>
      </c>
      <c r="ET114" s="59"/>
      <c r="EU114" s="59"/>
      <c r="EV114" s="59"/>
      <c r="EW114" s="59"/>
      <c r="EX114" s="59"/>
      <c r="EY114" s="59"/>
      <c r="EZ114" s="59"/>
      <c r="FA114" s="59"/>
      <c r="FB114" s="59"/>
      <c r="FC114" s="59"/>
      <c r="FD114" s="59"/>
      <c r="FE114" s="60"/>
      <c r="FU114" s="32"/>
    </row>
    <row r="115" spans="1:177" ht="10.5" customHeight="1">
      <c r="A115" s="79" t="s">
        <v>101</v>
      </c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1" t="s">
        <v>102</v>
      </c>
      <c r="BY115" s="68"/>
      <c r="BZ115" s="68"/>
      <c r="CA115" s="68"/>
      <c r="CB115" s="68"/>
      <c r="CC115" s="68"/>
      <c r="CD115" s="68"/>
      <c r="CE115" s="69"/>
      <c r="CF115" s="67" t="s">
        <v>103</v>
      </c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9"/>
      <c r="CS115" s="67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9"/>
      <c r="DF115" s="55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7"/>
      <c r="DS115" s="55"/>
      <c r="DT115" s="56"/>
      <c r="DU115" s="56"/>
      <c r="DV115" s="56"/>
      <c r="DW115" s="56"/>
      <c r="DX115" s="56"/>
      <c r="DY115" s="56"/>
      <c r="DZ115" s="56"/>
      <c r="EA115" s="56"/>
      <c r="EB115" s="56"/>
      <c r="EC115" s="56"/>
      <c r="ED115" s="56"/>
      <c r="EE115" s="57"/>
      <c r="EF115" s="55"/>
      <c r="EG115" s="56"/>
      <c r="EH115" s="56"/>
      <c r="EI115" s="56"/>
      <c r="EJ115" s="56"/>
      <c r="EK115" s="56"/>
      <c r="EL115" s="56"/>
      <c r="EM115" s="56"/>
      <c r="EN115" s="56"/>
      <c r="EO115" s="56"/>
      <c r="EP115" s="56"/>
      <c r="EQ115" s="56"/>
      <c r="ER115" s="57"/>
      <c r="ES115" s="58" t="s">
        <v>42</v>
      </c>
      <c r="ET115" s="59"/>
      <c r="EU115" s="59"/>
      <c r="EV115" s="59"/>
      <c r="EW115" s="59"/>
      <c r="EX115" s="59"/>
      <c r="EY115" s="59"/>
      <c r="EZ115" s="59"/>
      <c r="FA115" s="59"/>
      <c r="FB115" s="59"/>
      <c r="FC115" s="59"/>
      <c r="FD115" s="59"/>
      <c r="FE115" s="60"/>
      <c r="FU115" s="32"/>
    </row>
    <row r="116" spans="1:214" ht="21" customHeight="1">
      <c r="A116" s="79" t="s">
        <v>104</v>
      </c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1" t="s">
        <v>105</v>
      </c>
      <c r="BY116" s="68"/>
      <c r="BZ116" s="68"/>
      <c r="CA116" s="68"/>
      <c r="CB116" s="68"/>
      <c r="CC116" s="68"/>
      <c r="CD116" s="68"/>
      <c r="CE116" s="69"/>
      <c r="CF116" s="67" t="s">
        <v>106</v>
      </c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9"/>
      <c r="CS116" s="67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9"/>
      <c r="DF116" s="55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7"/>
      <c r="DS116" s="55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56"/>
      <c r="EE116" s="57"/>
      <c r="EF116" s="55"/>
      <c r="EG116" s="56"/>
      <c r="EH116" s="56"/>
      <c r="EI116" s="56"/>
      <c r="EJ116" s="56"/>
      <c r="EK116" s="56"/>
      <c r="EL116" s="56"/>
      <c r="EM116" s="56"/>
      <c r="EN116" s="56"/>
      <c r="EO116" s="56"/>
      <c r="EP116" s="56"/>
      <c r="EQ116" s="56"/>
      <c r="ER116" s="57"/>
      <c r="ES116" s="58" t="s">
        <v>42</v>
      </c>
      <c r="ET116" s="59"/>
      <c r="EU116" s="59"/>
      <c r="EV116" s="59"/>
      <c r="EW116" s="59"/>
      <c r="EX116" s="59"/>
      <c r="EY116" s="59"/>
      <c r="EZ116" s="59"/>
      <c r="FA116" s="59"/>
      <c r="FB116" s="59"/>
      <c r="FC116" s="59"/>
      <c r="FD116" s="59"/>
      <c r="FE116" s="60"/>
      <c r="FU116" s="32"/>
      <c r="HF116" s="7"/>
    </row>
    <row r="117" spans="1:177" ht="18.75" customHeight="1">
      <c r="A117" s="113" t="s">
        <v>107</v>
      </c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4"/>
      <c r="BB117" s="114"/>
      <c r="BC117" s="114"/>
      <c r="BD117" s="114"/>
      <c r="BE117" s="114"/>
      <c r="BF117" s="114"/>
      <c r="BG117" s="114"/>
      <c r="BH117" s="114"/>
      <c r="BI117" s="114"/>
      <c r="BJ117" s="114"/>
      <c r="BK117" s="114"/>
      <c r="BL117" s="114"/>
      <c r="BM117" s="114"/>
      <c r="BN117" s="114"/>
      <c r="BO117" s="114"/>
      <c r="BP117" s="114"/>
      <c r="BQ117" s="114"/>
      <c r="BR117" s="114"/>
      <c r="BS117" s="114"/>
      <c r="BT117" s="114"/>
      <c r="BU117" s="114"/>
      <c r="BV117" s="114"/>
      <c r="BW117" s="114"/>
      <c r="BX117" s="81" t="s">
        <v>108</v>
      </c>
      <c r="BY117" s="68"/>
      <c r="BZ117" s="68"/>
      <c r="CA117" s="68"/>
      <c r="CB117" s="68"/>
      <c r="CC117" s="68"/>
      <c r="CD117" s="68"/>
      <c r="CE117" s="69"/>
      <c r="CF117" s="67" t="s">
        <v>106</v>
      </c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9"/>
      <c r="CS117" s="67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9"/>
      <c r="DF117" s="55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7"/>
      <c r="DS117" s="55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7"/>
      <c r="EF117" s="55"/>
      <c r="EG117" s="56"/>
      <c r="EH117" s="56"/>
      <c r="EI117" s="56"/>
      <c r="EJ117" s="56"/>
      <c r="EK117" s="56"/>
      <c r="EL117" s="56"/>
      <c r="EM117" s="56"/>
      <c r="EN117" s="56"/>
      <c r="EO117" s="56"/>
      <c r="EP117" s="56"/>
      <c r="EQ117" s="56"/>
      <c r="ER117" s="57"/>
      <c r="ES117" s="58" t="s">
        <v>42</v>
      </c>
      <c r="ET117" s="59"/>
      <c r="EU117" s="59"/>
      <c r="EV117" s="59"/>
      <c r="EW117" s="59"/>
      <c r="EX117" s="59"/>
      <c r="EY117" s="59"/>
      <c r="EZ117" s="59"/>
      <c r="FA117" s="59"/>
      <c r="FB117" s="59"/>
      <c r="FC117" s="59"/>
      <c r="FD117" s="59"/>
      <c r="FE117" s="60"/>
      <c r="FU117" s="32"/>
    </row>
    <row r="118" spans="1:177" ht="10.5" customHeight="1" thickBot="1">
      <c r="A118" s="113" t="s">
        <v>109</v>
      </c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  <c r="AV118" s="114"/>
      <c r="AW118" s="114"/>
      <c r="AX118" s="114"/>
      <c r="AY118" s="114"/>
      <c r="AZ118" s="114"/>
      <c r="BA118" s="114"/>
      <c r="BB118" s="114"/>
      <c r="BC118" s="114"/>
      <c r="BD118" s="114"/>
      <c r="BE118" s="114"/>
      <c r="BF118" s="114"/>
      <c r="BG118" s="114"/>
      <c r="BH118" s="114"/>
      <c r="BI118" s="114"/>
      <c r="BJ118" s="114"/>
      <c r="BK118" s="114"/>
      <c r="BL118" s="114"/>
      <c r="BM118" s="114"/>
      <c r="BN118" s="114"/>
      <c r="BO118" s="114"/>
      <c r="BP118" s="114"/>
      <c r="BQ118" s="114"/>
      <c r="BR118" s="114"/>
      <c r="BS118" s="114"/>
      <c r="BT118" s="114"/>
      <c r="BU118" s="114"/>
      <c r="BV118" s="114"/>
      <c r="BW118" s="114"/>
      <c r="BX118" s="81" t="s">
        <v>110</v>
      </c>
      <c r="BY118" s="68"/>
      <c r="BZ118" s="68"/>
      <c r="CA118" s="68"/>
      <c r="CB118" s="68"/>
      <c r="CC118" s="68"/>
      <c r="CD118" s="68"/>
      <c r="CE118" s="69"/>
      <c r="CF118" s="67" t="s">
        <v>106</v>
      </c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69"/>
      <c r="CS118" s="67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9"/>
      <c r="DF118" s="55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7"/>
      <c r="DS118" s="55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7"/>
      <c r="EF118" s="55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7"/>
      <c r="ES118" s="58" t="s">
        <v>42</v>
      </c>
      <c r="ET118" s="59"/>
      <c r="EU118" s="59"/>
      <c r="EV118" s="59"/>
      <c r="EW118" s="59"/>
      <c r="EX118" s="59"/>
      <c r="EY118" s="59"/>
      <c r="EZ118" s="59"/>
      <c r="FA118" s="59"/>
      <c r="FB118" s="59"/>
      <c r="FC118" s="59"/>
      <c r="FD118" s="59"/>
      <c r="FE118" s="60"/>
      <c r="FU118" s="32"/>
    </row>
    <row r="119" spans="1:214" ht="10.5" customHeight="1" thickBot="1">
      <c r="A119" s="144" t="s">
        <v>111</v>
      </c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  <c r="BQ119" s="145"/>
      <c r="BR119" s="145"/>
      <c r="BS119" s="145"/>
      <c r="BT119" s="145"/>
      <c r="BU119" s="145"/>
      <c r="BV119" s="145"/>
      <c r="BW119" s="145"/>
      <c r="BX119" s="81" t="s">
        <v>112</v>
      </c>
      <c r="BY119" s="68"/>
      <c r="BZ119" s="68"/>
      <c r="CA119" s="68"/>
      <c r="CB119" s="68"/>
      <c r="CC119" s="68"/>
      <c r="CD119" s="68"/>
      <c r="CE119" s="69"/>
      <c r="CF119" s="67" t="s">
        <v>113</v>
      </c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9"/>
      <c r="CS119" s="124" t="s">
        <v>205</v>
      </c>
      <c r="CT119" s="125"/>
      <c r="CU119" s="125"/>
      <c r="CV119" s="125"/>
      <c r="CW119" s="125"/>
      <c r="CX119" s="125"/>
      <c r="CY119" s="125"/>
      <c r="CZ119" s="125"/>
      <c r="DA119" s="125"/>
      <c r="DB119" s="125"/>
      <c r="DC119" s="125"/>
      <c r="DD119" s="125"/>
      <c r="DE119" s="126"/>
      <c r="DF119" s="55">
        <f>DF120</f>
        <v>275000</v>
      </c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7"/>
      <c r="DS119" s="55"/>
      <c r="DT119" s="56"/>
      <c r="DU119" s="56"/>
      <c r="DV119" s="56"/>
      <c r="DW119" s="56"/>
      <c r="DX119" s="56"/>
      <c r="DY119" s="56"/>
      <c r="DZ119" s="56"/>
      <c r="EA119" s="56"/>
      <c r="EB119" s="56"/>
      <c r="EC119" s="56"/>
      <c r="ED119" s="56"/>
      <c r="EE119" s="57"/>
      <c r="EF119" s="55"/>
      <c r="EG119" s="56"/>
      <c r="EH119" s="56"/>
      <c r="EI119" s="56"/>
      <c r="EJ119" s="56"/>
      <c r="EK119" s="56"/>
      <c r="EL119" s="56"/>
      <c r="EM119" s="56"/>
      <c r="EN119" s="56"/>
      <c r="EO119" s="56"/>
      <c r="EP119" s="56"/>
      <c r="EQ119" s="56"/>
      <c r="ER119" s="57"/>
      <c r="ES119" s="58" t="s">
        <v>42</v>
      </c>
      <c r="ET119" s="59"/>
      <c r="EU119" s="59"/>
      <c r="EV119" s="59"/>
      <c r="EW119" s="59"/>
      <c r="EX119" s="59"/>
      <c r="EY119" s="59"/>
      <c r="EZ119" s="59"/>
      <c r="FA119" s="59"/>
      <c r="FB119" s="59"/>
      <c r="FC119" s="59"/>
      <c r="FD119" s="59"/>
      <c r="FE119" s="60"/>
      <c r="FU119" s="32"/>
      <c r="HF119" s="7"/>
    </row>
    <row r="120" spans="1:214" ht="18.75" customHeight="1">
      <c r="A120" s="79" t="s">
        <v>114</v>
      </c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1" t="s">
        <v>115</v>
      </c>
      <c r="BY120" s="68"/>
      <c r="BZ120" s="68"/>
      <c r="CA120" s="68"/>
      <c r="CB120" s="68"/>
      <c r="CC120" s="68"/>
      <c r="CD120" s="68"/>
      <c r="CE120" s="69"/>
      <c r="CF120" s="67" t="s">
        <v>116</v>
      </c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9"/>
      <c r="CS120" s="124" t="s">
        <v>205</v>
      </c>
      <c r="CT120" s="125"/>
      <c r="CU120" s="125"/>
      <c r="CV120" s="125"/>
      <c r="CW120" s="125"/>
      <c r="CX120" s="125"/>
      <c r="CY120" s="125"/>
      <c r="CZ120" s="125"/>
      <c r="DA120" s="125"/>
      <c r="DB120" s="125"/>
      <c r="DC120" s="125"/>
      <c r="DD120" s="125"/>
      <c r="DE120" s="126"/>
      <c r="DF120" s="55">
        <f>DF121</f>
        <v>275000</v>
      </c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7"/>
      <c r="DS120" s="55"/>
      <c r="DT120" s="56"/>
      <c r="DU120" s="56"/>
      <c r="DV120" s="56"/>
      <c r="DW120" s="56"/>
      <c r="DX120" s="56"/>
      <c r="DY120" s="56"/>
      <c r="DZ120" s="56"/>
      <c r="EA120" s="56"/>
      <c r="EB120" s="56"/>
      <c r="EC120" s="56"/>
      <c r="ED120" s="56"/>
      <c r="EE120" s="57"/>
      <c r="EF120" s="55"/>
      <c r="EG120" s="56"/>
      <c r="EH120" s="56"/>
      <c r="EI120" s="56"/>
      <c r="EJ120" s="56"/>
      <c r="EK120" s="56"/>
      <c r="EL120" s="56"/>
      <c r="EM120" s="56"/>
      <c r="EN120" s="56"/>
      <c r="EO120" s="56"/>
      <c r="EP120" s="56"/>
      <c r="EQ120" s="56"/>
      <c r="ER120" s="57"/>
      <c r="ES120" s="58" t="s">
        <v>42</v>
      </c>
      <c r="ET120" s="59"/>
      <c r="EU120" s="59"/>
      <c r="EV120" s="59"/>
      <c r="EW120" s="59"/>
      <c r="EX120" s="59"/>
      <c r="EY120" s="59"/>
      <c r="EZ120" s="59"/>
      <c r="FA120" s="59"/>
      <c r="FB120" s="59"/>
      <c r="FC120" s="59"/>
      <c r="FD120" s="59"/>
      <c r="FE120" s="60"/>
      <c r="FU120" s="32"/>
      <c r="HF120" s="7"/>
    </row>
    <row r="121" spans="1:177" ht="28.5" customHeight="1">
      <c r="A121" s="113" t="s">
        <v>117</v>
      </c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4"/>
      <c r="BW121" s="114"/>
      <c r="BX121" s="81" t="s">
        <v>118</v>
      </c>
      <c r="BY121" s="68"/>
      <c r="BZ121" s="68"/>
      <c r="CA121" s="68"/>
      <c r="CB121" s="68"/>
      <c r="CC121" s="68"/>
      <c r="CD121" s="68"/>
      <c r="CE121" s="69"/>
      <c r="CF121" s="67" t="s">
        <v>119</v>
      </c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9"/>
      <c r="CS121" s="67" t="s">
        <v>224</v>
      </c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9"/>
      <c r="DF121" s="55">
        <v>275000</v>
      </c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7"/>
      <c r="DS121" s="55"/>
      <c r="DT121" s="56"/>
      <c r="DU121" s="56"/>
      <c r="DV121" s="56"/>
      <c r="DW121" s="56"/>
      <c r="DX121" s="56"/>
      <c r="DY121" s="56"/>
      <c r="DZ121" s="56"/>
      <c r="EA121" s="56"/>
      <c r="EB121" s="56"/>
      <c r="EC121" s="56"/>
      <c r="ED121" s="56"/>
      <c r="EE121" s="57"/>
      <c r="EF121" s="55"/>
      <c r="EG121" s="56"/>
      <c r="EH121" s="56"/>
      <c r="EI121" s="56"/>
      <c r="EJ121" s="56"/>
      <c r="EK121" s="56"/>
      <c r="EL121" s="56"/>
      <c r="EM121" s="56"/>
      <c r="EN121" s="56"/>
      <c r="EO121" s="56"/>
      <c r="EP121" s="56"/>
      <c r="EQ121" s="56"/>
      <c r="ER121" s="57"/>
      <c r="ES121" s="58" t="s">
        <v>42</v>
      </c>
      <c r="ET121" s="59"/>
      <c r="EU121" s="59"/>
      <c r="EV121" s="59"/>
      <c r="EW121" s="59"/>
      <c r="EX121" s="59"/>
      <c r="EY121" s="59"/>
      <c r="EZ121" s="59"/>
      <c r="FA121" s="59"/>
      <c r="FB121" s="59"/>
      <c r="FC121" s="59"/>
      <c r="FD121" s="59"/>
      <c r="FE121" s="60"/>
      <c r="FU121" s="32"/>
    </row>
    <row r="122" spans="1:177" ht="1.5" customHeight="1">
      <c r="A122" s="113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  <c r="AV122" s="114"/>
      <c r="AW122" s="114"/>
      <c r="AX122" s="114"/>
      <c r="AY122" s="114"/>
      <c r="AZ122" s="114"/>
      <c r="BA122" s="114"/>
      <c r="BB122" s="114"/>
      <c r="BC122" s="114"/>
      <c r="BD122" s="114"/>
      <c r="BE122" s="114"/>
      <c r="BF122" s="114"/>
      <c r="BG122" s="114"/>
      <c r="BH122" s="114"/>
      <c r="BI122" s="114"/>
      <c r="BJ122" s="114"/>
      <c r="BK122" s="114"/>
      <c r="BL122" s="114"/>
      <c r="BM122" s="114"/>
      <c r="BN122" s="114"/>
      <c r="BO122" s="114"/>
      <c r="BP122" s="114"/>
      <c r="BQ122" s="114"/>
      <c r="BR122" s="114"/>
      <c r="BS122" s="114"/>
      <c r="BT122" s="114"/>
      <c r="BU122" s="114"/>
      <c r="BV122" s="114"/>
      <c r="BW122" s="114"/>
      <c r="BX122" s="81"/>
      <c r="BY122" s="68"/>
      <c r="BZ122" s="68"/>
      <c r="CA122" s="68"/>
      <c r="CB122" s="68"/>
      <c r="CC122" s="68"/>
      <c r="CD122" s="68"/>
      <c r="CE122" s="69"/>
      <c r="CF122" s="67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9"/>
      <c r="CS122" s="67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9"/>
      <c r="DF122" s="55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7"/>
      <c r="DS122" s="55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6"/>
      <c r="EE122" s="57"/>
      <c r="EF122" s="55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57"/>
      <c r="ES122" s="58"/>
      <c r="ET122" s="59"/>
      <c r="EU122" s="59"/>
      <c r="EV122" s="59"/>
      <c r="EW122" s="59"/>
      <c r="EX122" s="59"/>
      <c r="EY122" s="59"/>
      <c r="EZ122" s="59"/>
      <c r="FA122" s="59"/>
      <c r="FB122" s="59"/>
      <c r="FC122" s="59"/>
      <c r="FD122" s="59"/>
      <c r="FE122" s="60"/>
      <c r="FU122" s="32"/>
    </row>
    <row r="123" spans="1:177" ht="21.75" customHeight="1">
      <c r="A123" s="79" t="s">
        <v>120</v>
      </c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1" t="s">
        <v>121</v>
      </c>
      <c r="BY123" s="68"/>
      <c r="BZ123" s="68"/>
      <c r="CA123" s="68"/>
      <c r="CB123" s="68"/>
      <c r="CC123" s="68"/>
      <c r="CD123" s="68"/>
      <c r="CE123" s="69"/>
      <c r="CF123" s="67" t="s">
        <v>122</v>
      </c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9"/>
      <c r="CS123" s="67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9"/>
      <c r="DF123" s="55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7"/>
      <c r="DS123" s="55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7"/>
      <c r="EF123" s="55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57"/>
      <c r="ES123" s="58" t="s">
        <v>42</v>
      </c>
      <c r="ET123" s="59"/>
      <c r="EU123" s="59"/>
      <c r="EV123" s="59"/>
      <c r="EW123" s="59"/>
      <c r="EX123" s="59"/>
      <c r="EY123" s="59"/>
      <c r="EZ123" s="59"/>
      <c r="FA123" s="59"/>
      <c r="FB123" s="59"/>
      <c r="FC123" s="59"/>
      <c r="FD123" s="59"/>
      <c r="FE123" s="60"/>
      <c r="FU123" s="32"/>
    </row>
    <row r="124" spans="1:177" ht="33.75" customHeight="1">
      <c r="A124" s="79" t="s">
        <v>123</v>
      </c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1" t="s">
        <v>124</v>
      </c>
      <c r="BY124" s="68"/>
      <c r="BZ124" s="68"/>
      <c r="CA124" s="68"/>
      <c r="CB124" s="68"/>
      <c r="CC124" s="68"/>
      <c r="CD124" s="68"/>
      <c r="CE124" s="69"/>
      <c r="CF124" s="67" t="s">
        <v>125</v>
      </c>
      <c r="CG124" s="68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9"/>
      <c r="CS124" s="67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9"/>
      <c r="DF124" s="55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7"/>
      <c r="DS124" s="55"/>
      <c r="DT124" s="56"/>
      <c r="DU124" s="56"/>
      <c r="DV124" s="56"/>
      <c r="DW124" s="56"/>
      <c r="DX124" s="56"/>
      <c r="DY124" s="56"/>
      <c r="DZ124" s="56"/>
      <c r="EA124" s="56"/>
      <c r="EB124" s="56"/>
      <c r="EC124" s="56"/>
      <c r="ED124" s="56"/>
      <c r="EE124" s="57"/>
      <c r="EF124" s="55"/>
      <c r="EG124" s="56"/>
      <c r="EH124" s="56"/>
      <c r="EI124" s="56"/>
      <c r="EJ124" s="56"/>
      <c r="EK124" s="56"/>
      <c r="EL124" s="56"/>
      <c r="EM124" s="56"/>
      <c r="EN124" s="56"/>
      <c r="EO124" s="56"/>
      <c r="EP124" s="56"/>
      <c r="EQ124" s="56"/>
      <c r="ER124" s="57"/>
      <c r="ES124" s="58" t="s">
        <v>42</v>
      </c>
      <c r="ET124" s="59"/>
      <c r="EU124" s="59"/>
      <c r="EV124" s="59"/>
      <c r="EW124" s="59"/>
      <c r="EX124" s="59"/>
      <c r="EY124" s="59"/>
      <c r="EZ124" s="59"/>
      <c r="FA124" s="59"/>
      <c r="FB124" s="59"/>
      <c r="FC124" s="59"/>
      <c r="FD124" s="59"/>
      <c r="FE124" s="60"/>
      <c r="FU124" s="32"/>
    </row>
    <row r="125" spans="1:177" ht="10.5" customHeight="1" thickBot="1">
      <c r="A125" s="79" t="s">
        <v>126</v>
      </c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1" t="s">
        <v>127</v>
      </c>
      <c r="BY125" s="68"/>
      <c r="BZ125" s="68"/>
      <c r="CA125" s="68"/>
      <c r="CB125" s="68"/>
      <c r="CC125" s="68"/>
      <c r="CD125" s="68"/>
      <c r="CE125" s="69"/>
      <c r="CF125" s="67" t="s">
        <v>128</v>
      </c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9"/>
      <c r="CS125" s="67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9"/>
      <c r="DF125" s="55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7"/>
      <c r="DS125" s="55"/>
      <c r="DT125" s="56"/>
      <c r="DU125" s="56"/>
      <c r="DV125" s="56"/>
      <c r="DW125" s="56"/>
      <c r="DX125" s="56"/>
      <c r="DY125" s="56"/>
      <c r="DZ125" s="56"/>
      <c r="EA125" s="56"/>
      <c r="EB125" s="56"/>
      <c r="EC125" s="56"/>
      <c r="ED125" s="56"/>
      <c r="EE125" s="57"/>
      <c r="EF125" s="55"/>
      <c r="EG125" s="56"/>
      <c r="EH125" s="56"/>
      <c r="EI125" s="56"/>
      <c r="EJ125" s="56"/>
      <c r="EK125" s="56"/>
      <c r="EL125" s="56"/>
      <c r="EM125" s="56"/>
      <c r="EN125" s="56"/>
      <c r="EO125" s="56"/>
      <c r="EP125" s="56"/>
      <c r="EQ125" s="56"/>
      <c r="ER125" s="57"/>
      <c r="ES125" s="58" t="s">
        <v>42</v>
      </c>
      <c r="ET125" s="59"/>
      <c r="EU125" s="59"/>
      <c r="EV125" s="59"/>
      <c r="EW125" s="59"/>
      <c r="EX125" s="59"/>
      <c r="EY125" s="59"/>
      <c r="EZ125" s="59"/>
      <c r="FA125" s="59"/>
      <c r="FB125" s="59"/>
      <c r="FC125" s="59"/>
      <c r="FD125" s="59"/>
      <c r="FE125" s="60"/>
      <c r="FU125" s="32"/>
    </row>
    <row r="126" spans="1:177" ht="10.5" customHeight="1">
      <c r="A126" s="144" t="s">
        <v>129</v>
      </c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  <c r="BQ126" s="145"/>
      <c r="BR126" s="145"/>
      <c r="BS126" s="145"/>
      <c r="BT126" s="145"/>
      <c r="BU126" s="145"/>
      <c r="BV126" s="145"/>
      <c r="BW126" s="145"/>
      <c r="BX126" s="81" t="s">
        <v>130</v>
      </c>
      <c r="BY126" s="68"/>
      <c r="BZ126" s="68"/>
      <c r="CA126" s="68"/>
      <c r="CB126" s="68"/>
      <c r="CC126" s="68"/>
      <c r="CD126" s="68"/>
      <c r="CE126" s="69"/>
      <c r="CF126" s="67" t="s">
        <v>131</v>
      </c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9"/>
      <c r="CS126" s="124" t="s">
        <v>205</v>
      </c>
      <c r="CT126" s="125"/>
      <c r="CU126" s="125"/>
      <c r="CV126" s="125"/>
      <c r="CW126" s="125"/>
      <c r="CX126" s="125"/>
      <c r="CY126" s="125"/>
      <c r="CZ126" s="125"/>
      <c r="DA126" s="125"/>
      <c r="DB126" s="125"/>
      <c r="DC126" s="125"/>
      <c r="DD126" s="125"/>
      <c r="DE126" s="126"/>
      <c r="DF126" s="55">
        <f>DF128+DF129</f>
        <v>36283.94</v>
      </c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7"/>
      <c r="DS126" s="55">
        <f>DS128+DS129</f>
        <v>46600</v>
      </c>
      <c r="DT126" s="56"/>
      <c r="DU126" s="56"/>
      <c r="DV126" s="56"/>
      <c r="DW126" s="56"/>
      <c r="DX126" s="56"/>
      <c r="DY126" s="56"/>
      <c r="DZ126" s="56"/>
      <c r="EA126" s="56"/>
      <c r="EB126" s="56"/>
      <c r="EC126" s="56"/>
      <c r="ED126" s="56"/>
      <c r="EE126" s="57"/>
      <c r="EF126" s="55">
        <f>EF128+EF129</f>
        <v>46600</v>
      </c>
      <c r="EG126" s="56"/>
      <c r="EH126" s="56"/>
      <c r="EI126" s="56"/>
      <c r="EJ126" s="56"/>
      <c r="EK126" s="56"/>
      <c r="EL126" s="56"/>
      <c r="EM126" s="56"/>
      <c r="EN126" s="56"/>
      <c r="EO126" s="56"/>
      <c r="EP126" s="56"/>
      <c r="EQ126" s="56"/>
      <c r="ER126" s="57"/>
      <c r="ES126" s="58" t="s">
        <v>42</v>
      </c>
      <c r="ET126" s="59"/>
      <c r="EU126" s="59"/>
      <c r="EV126" s="59"/>
      <c r="EW126" s="59"/>
      <c r="EX126" s="59"/>
      <c r="EY126" s="59"/>
      <c r="EZ126" s="59"/>
      <c r="FA126" s="59"/>
      <c r="FB126" s="59"/>
      <c r="FC126" s="59"/>
      <c r="FD126" s="59"/>
      <c r="FE126" s="60"/>
      <c r="FU126" s="32"/>
    </row>
    <row r="127" spans="1:177" ht="18" customHeight="1">
      <c r="A127" s="79" t="s">
        <v>132</v>
      </c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1" t="s">
        <v>133</v>
      </c>
      <c r="BY127" s="68"/>
      <c r="BZ127" s="68"/>
      <c r="CA127" s="68"/>
      <c r="CB127" s="68"/>
      <c r="CC127" s="68"/>
      <c r="CD127" s="68"/>
      <c r="CE127" s="69"/>
      <c r="CF127" s="67" t="s">
        <v>134</v>
      </c>
      <c r="CG127" s="68"/>
      <c r="CH127" s="68"/>
      <c r="CI127" s="68"/>
      <c r="CJ127" s="68"/>
      <c r="CK127" s="68"/>
      <c r="CL127" s="68"/>
      <c r="CM127" s="68"/>
      <c r="CN127" s="68"/>
      <c r="CO127" s="68"/>
      <c r="CP127" s="68"/>
      <c r="CQ127" s="68"/>
      <c r="CR127" s="69"/>
      <c r="CS127" s="67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9"/>
      <c r="DF127" s="55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7"/>
      <c r="DS127" s="55"/>
      <c r="DT127" s="56"/>
      <c r="DU127" s="56"/>
      <c r="DV127" s="56"/>
      <c r="DW127" s="56"/>
      <c r="DX127" s="56"/>
      <c r="DY127" s="56"/>
      <c r="DZ127" s="56"/>
      <c r="EA127" s="56"/>
      <c r="EB127" s="56"/>
      <c r="EC127" s="56"/>
      <c r="ED127" s="56"/>
      <c r="EE127" s="57"/>
      <c r="EF127" s="55"/>
      <c r="EG127" s="56"/>
      <c r="EH127" s="56"/>
      <c r="EI127" s="56"/>
      <c r="EJ127" s="56"/>
      <c r="EK127" s="56"/>
      <c r="EL127" s="56"/>
      <c r="EM127" s="56"/>
      <c r="EN127" s="56"/>
      <c r="EO127" s="56"/>
      <c r="EP127" s="56"/>
      <c r="EQ127" s="56"/>
      <c r="ER127" s="57"/>
      <c r="ES127" s="58" t="s">
        <v>42</v>
      </c>
      <c r="ET127" s="59"/>
      <c r="EU127" s="59"/>
      <c r="EV127" s="59"/>
      <c r="EW127" s="59"/>
      <c r="EX127" s="59"/>
      <c r="EY127" s="59"/>
      <c r="EZ127" s="59"/>
      <c r="FA127" s="59"/>
      <c r="FB127" s="59"/>
      <c r="FC127" s="59"/>
      <c r="FD127" s="59"/>
      <c r="FE127" s="60"/>
      <c r="FU127" s="32"/>
    </row>
    <row r="128" spans="1:177" s="8" customFormat="1" ht="21.75" customHeight="1">
      <c r="A128" s="79" t="s">
        <v>135</v>
      </c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1" t="s">
        <v>136</v>
      </c>
      <c r="BY128" s="68"/>
      <c r="BZ128" s="68"/>
      <c r="CA128" s="68"/>
      <c r="CB128" s="68"/>
      <c r="CC128" s="68"/>
      <c r="CD128" s="68"/>
      <c r="CE128" s="69"/>
      <c r="CF128" s="67" t="s">
        <v>137</v>
      </c>
      <c r="CG128" s="68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9"/>
      <c r="CS128" s="67" t="s">
        <v>201</v>
      </c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9"/>
      <c r="DF128" s="55">
        <v>22600</v>
      </c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7"/>
      <c r="DS128" s="55">
        <v>22600</v>
      </c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7"/>
      <c r="EF128" s="55">
        <v>22600</v>
      </c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7"/>
      <c r="ES128" s="58" t="s">
        <v>42</v>
      </c>
      <c r="ET128" s="59"/>
      <c r="EU128" s="59"/>
      <c r="EV128" s="59"/>
      <c r="EW128" s="59"/>
      <c r="EX128" s="59"/>
      <c r="EY128" s="59"/>
      <c r="EZ128" s="59"/>
      <c r="FA128" s="59"/>
      <c r="FB128" s="59"/>
      <c r="FC128" s="59"/>
      <c r="FD128" s="59"/>
      <c r="FE128" s="60"/>
      <c r="FF128" s="17"/>
      <c r="FT128" s="30"/>
      <c r="FU128" s="32"/>
    </row>
    <row r="129" spans="1:177" s="8" customFormat="1" ht="10.5" customHeight="1">
      <c r="A129" s="79" t="s">
        <v>138</v>
      </c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1" t="s">
        <v>139</v>
      </c>
      <c r="BY129" s="68"/>
      <c r="BZ129" s="68"/>
      <c r="CA129" s="68"/>
      <c r="CB129" s="68"/>
      <c r="CC129" s="68"/>
      <c r="CD129" s="68"/>
      <c r="CE129" s="69"/>
      <c r="CF129" s="67" t="s">
        <v>140</v>
      </c>
      <c r="CG129" s="68"/>
      <c r="CH129" s="68"/>
      <c r="CI129" s="68"/>
      <c r="CJ129" s="68"/>
      <c r="CK129" s="68"/>
      <c r="CL129" s="68"/>
      <c r="CM129" s="68"/>
      <c r="CN129" s="68"/>
      <c r="CO129" s="68"/>
      <c r="CP129" s="68"/>
      <c r="CQ129" s="68"/>
      <c r="CR129" s="69"/>
      <c r="CS129" s="67" t="s">
        <v>201</v>
      </c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9"/>
      <c r="DF129" s="55">
        <f>24000-10316.06</f>
        <v>13683.94</v>
      </c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7"/>
      <c r="DS129" s="55">
        <v>24000</v>
      </c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7"/>
      <c r="EF129" s="55">
        <v>24000</v>
      </c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7"/>
      <c r="ES129" s="58" t="s">
        <v>42</v>
      </c>
      <c r="ET129" s="59"/>
      <c r="EU129" s="59"/>
      <c r="EV129" s="59"/>
      <c r="EW129" s="59"/>
      <c r="EX129" s="59"/>
      <c r="EY129" s="59"/>
      <c r="EZ129" s="59"/>
      <c r="FA129" s="59"/>
      <c r="FB129" s="59"/>
      <c r="FC129" s="59"/>
      <c r="FD129" s="59"/>
      <c r="FE129" s="60"/>
      <c r="FF129" s="17"/>
      <c r="FT129" s="30"/>
      <c r="FU129" s="32"/>
    </row>
    <row r="130" spans="1:177" s="8" customFormat="1" ht="21.75" customHeight="1">
      <c r="A130" s="79" t="s">
        <v>135</v>
      </c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1" t="s">
        <v>136</v>
      </c>
      <c r="BY130" s="68"/>
      <c r="BZ130" s="68"/>
      <c r="CA130" s="68"/>
      <c r="CB130" s="68"/>
      <c r="CC130" s="68"/>
      <c r="CD130" s="68"/>
      <c r="CE130" s="69"/>
      <c r="CF130" s="67" t="s">
        <v>137</v>
      </c>
      <c r="CG130" s="68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9"/>
      <c r="CS130" s="67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9"/>
      <c r="DF130" s="55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7"/>
      <c r="DS130" s="55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7"/>
      <c r="EF130" s="55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7"/>
      <c r="ES130" s="58" t="s">
        <v>42</v>
      </c>
      <c r="ET130" s="59"/>
      <c r="EU130" s="59"/>
      <c r="EV130" s="59"/>
      <c r="EW130" s="59"/>
      <c r="EX130" s="59"/>
      <c r="EY130" s="59"/>
      <c r="EZ130" s="59"/>
      <c r="FA130" s="59"/>
      <c r="FB130" s="59"/>
      <c r="FC130" s="59"/>
      <c r="FD130" s="59"/>
      <c r="FE130" s="60"/>
      <c r="FF130" s="17"/>
      <c r="FT130" s="30"/>
      <c r="FU130" s="32"/>
    </row>
    <row r="131" spans="1:177" s="8" customFormat="1" ht="10.5" customHeight="1">
      <c r="A131" s="79" t="s">
        <v>138</v>
      </c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1" t="s">
        <v>139</v>
      </c>
      <c r="BY131" s="68"/>
      <c r="BZ131" s="68"/>
      <c r="CA131" s="68"/>
      <c r="CB131" s="68"/>
      <c r="CC131" s="68"/>
      <c r="CD131" s="68"/>
      <c r="CE131" s="69"/>
      <c r="CF131" s="67" t="s">
        <v>140</v>
      </c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9"/>
      <c r="CS131" s="67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9"/>
      <c r="DF131" s="55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7"/>
      <c r="DS131" s="55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7"/>
      <c r="EF131" s="55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7"/>
      <c r="ES131" s="58" t="s">
        <v>42</v>
      </c>
      <c r="ET131" s="59"/>
      <c r="EU131" s="59"/>
      <c r="EV131" s="59"/>
      <c r="EW131" s="59"/>
      <c r="EX131" s="59"/>
      <c r="EY131" s="59"/>
      <c r="EZ131" s="59"/>
      <c r="FA131" s="59"/>
      <c r="FB131" s="59"/>
      <c r="FC131" s="59"/>
      <c r="FD131" s="59"/>
      <c r="FE131" s="60"/>
      <c r="FF131" s="17"/>
      <c r="FT131" s="30"/>
      <c r="FU131" s="32"/>
    </row>
    <row r="132" spans="1:177" ht="10.5" customHeight="1">
      <c r="A132" s="144" t="s">
        <v>141</v>
      </c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  <c r="BQ132" s="145"/>
      <c r="BR132" s="145"/>
      <c r="BS132" s="145"/>
      <c r="BT132" s="145"/>
      <c r="BU132" s="145"/>
      <c r="BV132" s="145"/>
      <c r="BW132" s="145"/>
      <c r="BX132" s="81" t="s">
        <v>142</v>
      </c>
      <c r="BY132" s="68"/>
      <c r="BZ132" s="68"/>
      <c r="CA132" s="68"/>
      <c r="CB132" s="68"/>
      <c r="CC132" s="68"/>
      <c r="CD132" s="68"/>
      <c r="CE132" s="69"/>
      <c r="CF132" s="67" t="s">
        <v>42</v>
      </c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9"/>
      <c r="CS132" s="67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9"/>
      <c r="DF132" s="55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7"/>
      <c r="DS132" s="55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7"/>
      <c r="EF132" s="55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7"/>
      <c r="ES132" s="58" t="s">
        <v>42</v>
      </c>
      <c r="ET132" s="59"/>
      <c r="EU132" s="59"/>
      <c r="EV132" s="59"/>
      <c r="EW132" s="59"/>
      <c r="EX132" s="59"/>
      <c r="EY132" s="59"/>
      <c r="EZ132" s="59"/>
      <c r="FA132" s="59"/>
      <c r="FB132" s="59"/>
      <c r="FC132" s="59"/>
      <c r="FD132" s="59"/>
      <c r="FE132" s="60"/>
      <c r="FU132" s="32"/>
    </row>
    <row r="133" spans="1:161" ht="19.5" customHeight="1">
      <c r="A133" s="79" t="s">
        <v>143</v>
      </c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1" t="s">
        <v>144</v>
      </c>
      <c r="BY133" s="68"/>
      <c r="BZ133" s="68"/>
      <c r="CA133" s="68"/>
      <c r="CB133" s="68"/>
      <c r="CC133" s="68"/>
      <c r="CD133" s="68"/>
      <c r="CE133" s="69"/>
      <c r="CF133" s="67" t="s">
        <v>145</v>
      </c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9"/>
      <c r="CS133" s="67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9"/>
      <c r="DF133" s="55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7"/>
      <c r="DS133" s="55"/>
      <c r="DT133" s="56"/>
      <c r="DU133" s="56"/>
      <c r="DV133" s="56"/>
      <c r="DW133" s="56"/>
      <c r="DX133" s="56"/>
      <c r="DY133" s="56"/>
      <c r="DZ133" s="56"/>
      <c r="EA133" s="56"/>
      <c r="EB133" s="56"/>
      <c r="EC133" s="56"/>
      <c r="ED133" s="56"/>
      <c r="EE133" s="57"/>
      <c r="EF133" s="55"/>
      <c r="EG133" s="56"/>
      <c r="EH133" s="56"/>
      <c r="EI133" s="56"/>
      <c r="EJ133" s="56"/>
      <c r="EK133" s="56"/>
      <c r="EL133" s="56"/>
      <c r="EM133" s="56"/>
      <c r="EN133" s="56"/>
      <c r="EO133" s="56"/>
      <c r="EP133" s="56"/>
      <c r="EQ133" s="56"/>
      <c r="ER133" s="57"/>
      <c r="ES133" s="58" t="s">
        <v>42</v>
      </c>
      <c r="ET133" s="59"/>
      <c r="EU133" s="59"/>
      <c r="EV133" s="59"/>
      <c r="EW133" s="59"/>
      <c r="EX133" s="59"/>
      <c r="EY133" s="59"/>
      <c r="EZ133" s="59"/>
      <c r="FA133" s="59"/>
      <c r="FB133" s="59"/>
      <c r="FC133" s="59"/>
      <c r="FD133" s="59"/>
      <c r="FE133" s="60"/>
    </row>
    <row r="134" spans="1:161" ht="10.5" customHeight="1">
      <c r="A134" s="79" t="s">
        <v>146</v>
      </c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1" t="s">
        <v>147</v>
      </c>
      <c r="BY134" s="68"/>
      <c r="BZ134" s="68"/>
      <c r="CA134" s="68"/>
      <c r="CB134" s="68"/>
      <c r="CC134" s="68"/>
      <c r="CD134" s="68"/>
      <c r="CE134" s="69"/>
      <c r="CF134" s="67" t="s">
        <v>148</v>
      </c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9"/>
      <c r="CS134" s="67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9"/>
      <c r="DF134" s="55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7"/>
      <c r="DS134" s="55"/>
      <c r="DT134" s="56"/>
      <c r="DU134" s="56"/>
      <c r="DV134" s="56"/>
      <c r="DW134" s="56"/>
      <c r="DX134" s="56"/>
      <c r="DY134" s="56"/>
      <c r="DZ134" s="56"/>
      <c r="EA134" s="56"/>
      <c r="EB134" s="56"/>
      <c r="EC134" s="56"/>
      <c r="ED134" s="56"/>
      <c r="EE134" s="57"/>
      <c r="EF134" s="55"/>
      <c r="EG134" s="56"/>
      <c r="EH134" s="56"/>
      <c r="EI134" s="56"/>
      <c r="EJ134" s="56"/>
      <c r="EK134" s="56"/>
      <c r="EL134" s="56"/>
      <c r="EM134" s="56"/>
      <c r="EN134" s="56"/>
      <c r="EO134" s="56"/>
      <c r="EP134" s="56"/>
      <c r="EQ134" s="56"/>
      <c r="ER134" s="57"/>
      <c r="ES134" s="58" t="s">
        <v>42</v>
      </c>
      <c r="ET134" s="59"/>
      <c r="EU134" s="59"/>
      <c r="EV134" s="59"/>
      <c r="EW134" s="59"/>
      <c r="EX134" s="59"/>
      <c r="EY134" s="59"/>
      <c r="EZ134" s="59"/>
      <c r="FA134" s="59"/>
      <c r="FB134" s="59"/>
      <c r="FC134" s="59"/>
      <c r="FD134" s="59"/>
      <c r="FE134" s="60"/>
    </row>
    <row r="135" spans="1:214" ht="21.75" customHeight="1">
      <c r="A135" s="79" t="s">
        <v>149</v>
      </c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8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1" t="s">
        <v>150</v>
      </c>
      <c r="BY135" s="68"/>
      <c r="BZ135" s="68"/>
      <c r="CA135" s="68"/>
      <c r="CB135" s="68"/>
      <c r="CC135" s="68"/>
      <c r="CD135" s="68"/>
      <c r="CE135" s="69"/>
      <c r="CF135" s="67" t="s">
        <v>151</v>
      </c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69"/>
      <c r="CS135" s="67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9"/>
      <c r="DF135" s="55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7"/>
      <c r="DS135" s="55"/>
      <c r="DT135" s="56"/>
      <c r="DU135" s="56"/>
      <c r="DV135" s="56"/>
      <c r="DW135" s="56"/>
      <c r="DX135" s="56"/>
      <c r="DY135" s="56"/>
      <c r="DZ135" s="56"/>
      <c r="EA135" s="56"/>
      <c r="EB135" s="56"/>
      <c r="EC135" s="56"/>
      <c r="ED135" s="56"/>
      <c r="EE135" s="57"/>
      <c r="EF135" s="55"/>
      <c r="EG135" s="56"/>
      <c r="EH135" s="56"/>
      <c r="EI135" s="56"/>
      <c r="EJ135" s="56"/>
      <c r="EK135" s="56"/>
      <c r="EL135" s="56"/>
      <c r="EM135" s="56"/>
      <c r="EN135" s="56"/>
      <c r="EO135" s="56"/>
      <c r="EP135" s="56"/>
      <c r="EQ135" s="56"/>
      <c r="ER135" s="57"/>
      <c r="ES135" s="58" t="s">
        <v>42</v>
      </c>
      <c r="ET135" s="59"/>
      <c r="EU135" s="59"/>
      <c r="EV135" s="59"/>
      <c r="EW135" s="59"/>
      <c r="EX135" s="59"/>
      <c r="EY135" s="59"/>
      <c r="EZ135" s="59"/>
      <c r="FA135" s="59"/>
      <c r="FB135" s="59"/>
      <c r="FC135" s="59"/>
      <c r="FD135" s="59"/>
      <c r="FE135" s="60"/>
      <c r="HF135" s="7"/>
    </row>
    <row r="136" spans="1:161" ht="10.5" customHeight="1">
      <c r="A136" s="144" t="s">
        <v>152</v>
      </c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  <c r="BQ136" s="145"/>
      <c r="BR136" s="145"/>
      <c r="BS136" s="145"/>
      <c r="BT136" s="145"/>
      <c r="BU136" s="145"/>
      <c r="BV136" s="145"/>
      <c r="BW136" s="145"/>
      <c r="BX136" s="81" t="s">
        <v>153</v>
      </c>
      <c r="BY136" s="68"/>
      <c r="BZ136" s="68"/>
      <c r="CA136" s="68"/>
      <c r="CB136" s="68"/>
      <c r="CC136" s="68"/>
      <c r="CD136" s="68"/>
      <c r="CE136" s="69"/>
      <c r="CF136" s="67" t="s">
        <v>42</v>
      </c>
      <c r="CG136" s="68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9"/>
      <c r="CS136" s="67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9"/>
      <c r="DF136" s="55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7"/>
      <c r="DS136" s="55"/>
      <c r="DT136" s="56"/>
      <c r="DU136" s="56"/>
      <c r="DV136" s="56"/>
      <c r="DW136" s="56"/>
      <c r="DX136" s="56"/>
      <c r="DY136" s="56"/>
      <c r="DZ136" s="56"/>
      <c r="EA136" s="56"/>
      <c r="EB136" s="56"/>
      <c r="EC136" s="56"/>
      <c r="ED136" s="56"/>
      <c r="EE136" s="57"/>
      <c r="EF136" s="55"/>
      <c r="EG136" s="56"/>
      <c r="EH136" s="56"/>
      <c r="EI136" s="56"/>
      <c r="EJ136" s="56"/>
      <c r="EK136" s="56"/>
      <c r="EL136" s="56"/>
      <c r="EM136" s="56"/>
      <c r="EN136" s="56"/>
      <c r="EO136" s="56"/>
      <c r="EP136" s="56"/>
      <c r="EQ136" s="56"/>
      <c r="ER136" s="57"/>
      <c r="ES136" s="58" t="s">
        <v>42</v>
      </c>
      <c r="ET136" s="59"/>
      <c r="EU136" s="59"/>
      <c r="EV136" s="59"/>
      <c r="EW136" s="59"/>
      <c r="EX136" s="59"/>
      <c r="EY136" s="59"/>
      <c r="EZ136" s="59"/>
      <c r="FA136" s="59"/>
      <c r="FB136" s="59"/>
      <c r="FC136" s="59"/>
      <c r="FD136" s="59"/>
      <c r="FE136" s="60"/>
    </row>
    <row r="137" spans="1:161" ht="21.75" customHeight="1" thickBot="1">
      <c r="A137" s="79" t="s">
        <v>154</v>
      </c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1" t="s">
        <v>155</v>
      </c>
      <c r="BY137" s="68"/>
      <c r="BZ137" s="68"/>
      <c r="CA137" s="68"/>
      <c r="CB137" s="68"/>
      <c r="CC137" s="68"/>
      <c r="CD137" s="68"/>
      <c r="CE137" s="69"/>
      <c r="CF137" s="67" t="s">
        <v>156</v>
      </c>
      <c r="CG137" s="68"/>
      <c r="CH137" s="68"/>
      <c r="CI137" s="68"/>
      <c r="CJ137" s="68"/>
      <c r="CK137" s="68"/>
      <c r="CL137" s="68"/>
      <c r="CM137" s="68"/>
      <c r="CN137" s="68"/>
      <c r="CO137" s="68"/>
      <c r="CP137" s="68"/>
      <c r="CQ137" s="68"/>
      <c r="CR137" s="69"/>
      <c r="CS137" s="67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9"/>
      <c r="DF137" s="55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7"/>
      <c r="DS137" s="55"/>
      <c r="DT137" s="56"/>
      <c r="DU137" s="56"/>
      <c r="DV137" s="56"/>
      <c r="DW137" s="56"/>
      <c r="DX137" s="56"/>
      <c r="DY137" s="56"/>
      <c r="DZ137" s="56"/>
      <c r="EA137" s="56"/>
      <c r="EB137" s="56"/>
      <c r="EC137" s="56"/>
      <c r="ED137" s="56"/>
      <c r="EE137" s="57"/>
      <c r="EF137" s="55"/>
      <c r="EG137" s="56"/>
      <c r="EH137" s="56"/>
      <c r="EI137" s="56"/>
      <c r="EJ137" s="56"/>
      <c r="EK137" s="56"/>
      <c r="EL137" s="56"/>
      <c r="EM137" s="56"/>
      <c r="EN137" s="56"/>
      <c r="EO137" s="56"/>
      <c r="EP137" s="56"/>
      <c r="EQ137" s="56"/>
      <c r="ER137" s="57"/>
      <c r="ES137" s="58" t="s">
        <v>42</v>
      </c>
      <c r="ET137" s="59"/>
      <c r="EU137" s="59"/>
      <c r="EV137" s="59"/>
      <c r="EW137" s="59"/>
      <c r="EX137" s="59"/>
      <c r="EY137" s="59"/>
      <c r="EZ137" s="59"/>
      <c r="FA137" s="59"/>
      <c r="FB137" s="59"/>
      <c r="FC137" s="59"/>
      <c r="FD137" s="59"/>
      <c r="FE137" s="60"/>
    </row>
    <row r="138" spans="1:189" ht="12.75" customHeight="1">
      <c r="A138" s="144" t="s">
        <v>157</v>
      </c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  <c r="BQ138" s="145"/>
      <c r="BR138" s="145"/>
      <c r="BS138" s="145"/>
      <c r="BT138" s="145"/>
      <c r="BU138" s="145"/>
      <c r="BV138" s="145"/>
      <c r="BW138" s="145"/>
      <c r="BX138" s="81" t="s">
        <v>158</v>
      </c>
      <c r="BY138" s="68"/>
      <c r="BZ138" s="68"/>
      <c r="CA138" s="68"/>
      <c r="CB138" s="68"/>
      <c r="CC138" s="68"/>
      <c r="CD138" s="68"/>
      <c r="CE138" s="69"/>
      <c r="CF138" s="67" t="s">
        <v>42</v>
      </c>
      <c r="CG138" s="68"/>
      <c r="CH138" s="68"/>
      <c r="CI138" s="68"/>
      <c r="CJ138" s="68"/>
      <c r="CK138" s="68"/>
      <c r="CL138" s="68"/>
      <c r="CM138" s="68"/>
      <c r="CN138" s="68"/>
      <c r="CO138" s="68"/>
      <c r="CP138" s="68"/>
      <c r="CQ138" s="68"/>
      <c r="CR138" s="69"/>
      <c r="CS138" s="124" t="s">
        <v>205</v>
      </c>
      <c r="CT138" s="125"/>
      <c r="CU138" s="125"/>
      <c r="CV138" s="125"/>
      <c r="CW138" s="125"/>
      <c r="CX138" s="125"/>
      <c r="CY138" s="125"/>
      <c r="CZ138" s="125"/>
      <c r="DA138" s="125"/>
      <c r="DB138" s="125"/>
      <c r="DC138" s="125"/>
      <c r="DD138" s="125"/>
      <c r="DE138" s="126"/>
      <c r="DF138" s="55">
        <f>DF142+DF171+DF172</f>
        <v>35933655.41</v>
      </c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7"/>
      <c r="DS138" s="55">
        <f>DS142+DS171+DS172</f>
        <v>29083753.010000005</v>
      </c>
      <c r="DT138" s="56"/>
      <c r="DU138" s="56"/>
      <c r="DV138" s="56"/>
      <c r="DW138" s="56"/>
      <c r="DX138" s="56"/>
      <c r="DY138" s="56"/>
      <c r="DZ138" s="56"/>
      <c r="EA138" s="56"/>
      <c r="EB138" s="56"/>
      <c r="EC138" s="56"/>
      <c r="ED138" s="56"/>
      <c r="EE138" s="57"/>
      <c r="EF138" s="55">
        <f>EF142+EF171+EF172</f>
        <v>29427176.010000005</v>
      </c>
      <c r="EG138" s="56"/>
      <c r="EH138" s="56"/>
      <c r="EI138" s="56"/>
      <c r="EJ138" s="56"/>
      <c r="EK138" s="56"/>
      <c r="EL138" s="56"/>
      <c r="EM138" s="56"/>
      <c r="EN138" s="56"/>
      <c r="EO138" s="56"/>
      <c r="EP138" s="56"/>
      <c r="EQ138" s="56"/>
      <c r="ER138" s="57"/>
      <c r="ES138" s="58"/>
      <c r="ET138" s="59"/>
      <c r="EU138" s="59"/>
      <c r="EV138" s="59"/>
      <c r="EW138" s="59"/>
      <c r="EX138" s="59"/>
      <c r="EY138" s="59"/>
      <c r="EZ138" s="59"/>
      <c r="FA138" s="59"/>
      <c r="FB138" s="59"/>
      <c r="FC138" s="59"/>
      <c r="FD138" s="59"/>
      <c r="FE138" s="60"/>
      <c r="GG138" s="7"/>
    </row>
    <row r="139" spans="1:161" ht="12" customHeight="1">
      <c r="A139" s="79" t="s">
        <v>159</v>
      </c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8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1" t="s">
        <v>160</v>
      </c>
      <c r="BY139" s="68"/>
      <c r="BZ139" s="68"/>
      <c r="CA139" s="68"/>
      <c r="CB139" s="68"/>
      <c r="CC139" s="68"/>
      <c r="CD139" s="68"/>
      <c r="CE139" s="69"/>
      <c r="CF139" s="67" t="s">
        <v>161</v>
      </c>
      <c r="CG139" s="68"/>
      <c r="CH139" s="68"/>
      <c r="CI139" s="68"/>
      <c r="CJ139" s="68"/>
      <c r="CK139" s="68"/>
      <c r="CL139" s="68"/>
      <c r="CM139" s="68"/>
      <c r="CN139" s="68"/>
      <c r="CO139" s="68"/>
      <c r="CP139" s="68"/>
      <c r="CQ139" s="68"/>
      <c r="CR139" s="69"/>
      <c r="CS139" s="67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9"/>
      <c r="DF139" s="55"/>
      <c r="DG139" s="56"/>
      <c r="DH139" s="56"/>
      <c r="DI139" s="56"/>
      <c r="DJ139" s="56"/>
      <c r="DK139" s="56"/>
      <c r="DL139" s="56"/>
      <c r="DM139" s="56"/>
      <c r="DN139" s="56"/>
      <c r="DO139" s="56"/>
      <c r="DP139" s="56"/>
      <c r="DQ139" s="56"/>
      <c r="DR139" s="57"/>
      <c r="DS139" s="55"/>
      <c r="DT139" s="56"/>
      <c r="DU139" s="56"/>
      <c r="DV139" s="56"/>
      <c r="DW139" s="56"/>
      <c r="DX139" s="56"/>
      <c r="DY139" s="56"/>
      <c r="DZ139" s="56"/>
      <c r="EA139" s="56"/>
      <c r="EB139" s="56"/>
      <c r="EC139" s="56"/>
      <c r="ED139" s="56"/>
      <c r="EE139" s="57"/>
      <c r="EF139" s="55"/>
      <c r="EG139" s="56"/>
      <c r="EH139" s="56"/>
      <c r="EI139" s="56"/>
      <c r="EJ139" s="56"/>
      <c r="EK139" s="56"/>
      <c r="EL139" s="56"/>
      <c r="EM139" s="56"/>
      <c r="EN139" s="56"/>
      <c r="EO139" s="56"/>
      <c r="EP139" s="56"/>
      <c r="EQ139" s="56"/>
      <c r="ER139" s="57"/>
      <c r="ES139" s="58"/>
      <c r="ET139" s="59"/>
      <c r="EU139" s="59"/>
      <c r="EV139" s="59"/>
      <c r="EW139" s="59"/>
      <c r="EX139" s="59"/>
      <c r="EY139" s="59"/>
      <c r="EZ139" s="59"/>
      <c r="FA139" s="59"/>
      <c r="FB139" s="59"/>
      <c r="FC139" s="59"/>
      <c r="FD139" s="59"/>
      <c r="FE139" s="60"/>
    </row>
    <row r="140" spans="1:161" ht="10.5" customHeight="1" thickBot="1">
      <c r="A140" s="79" t="s">
        <v>162</v>
      </c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2"/>
      <c r="BR140" s="82"/>
      <c r="BS140" s="82"/>
      <c r="BT140" s="82"/>
      <c r="BU140" s="82"/>
      <c r="BV140" s="82"/>
      <c r="BW140" s="82"/>
      <c r="BX140" s="140" t="s">
        <v>163</v>
      </c>
      <c r="BY140" s="141"/>
      <c r="BZ140" s="141"/>
      <c r="CA140" s="141"/>
      <c r="CB140" s="141"/>
      <c r="CC140" s="141"/>
      <c r="CD140" s="141"/>
      <c r="CE140" s="142"/>
      <c r="CF140" s="143" t="s">
        <v>164</v>
      </c>
      <c r="CG140" s="141"/>
      <c r="CH140" s="141"/>
      <c r="CI140" s="141"/>
      <c r="CJ140" s="141"/>
      <c r="CK140" s="141"/>
      <c r="CL140" s="141"/>
      <c r="CM140" s="141"/>
      <c r="CN140" s="141"/>
      <c r="CO140" s="141"/>
      <c r="CP140" s="141"/>
      <c r="CQ140" s="141"/>
      <c r="CR140" s="142"/>
      <c r="CS140" s="143"/>
      <c r="CT140" s="141"/>
      <c r="CU140" s="141"/>
      <c r="CV140" s="141"/>
      <c r="CW140" s="141"/>
      <c r="CX140" s="141"/>
      <c r="CY140" s="141"/>
      <c r="CZ140" s="141"/>
      <c r="DA140" s="141"/>
      <c r="DB140" s="141"/>
      <c r="DC140" s="141"/>
      <c r="DD140" s="141"/>
      <c r="DE140" s="142"/>
      <c r="DF140" s="127"/>
      <c r="DG140" s="128"/>
      <c r="DH140" s="128"/>
      <c r="DI140" s="128"/>
      <c r="DJ140" s="128"/>
      <c r="DK140" s="128"/>
      <c r="DL140" s="128"/>
      <c r="DM140" s="128"/>
      <c r="DN140" s="128"/>
      <c r="DO140" s="128"/>
      <c r="DP140" s="128"/>
      <c r="DQ140" s="128"/>
      <c r="DR140" s="129"/>
      <c r="DS140" s="127"/>
      <c r="DT140" s="128"/>
      <c r="DU140" s="128"/>
      <c r="DV140" s="128"/>
      <c r="DW140" s="128"/>
      <c r="DX140" s="128"/>
      <c r="DY140" s="128"/>
      <c r="DZ140" s="128"/>
      <c r="EA140" s="128"/>
      <c r="EB140" s="128"/>
      <c r="EC140" s="128"/>
      <c r="ED140" s="128"/>
      <c r="EE140" s="129"/>
      <c r="EF140" s="127"/>
      <c r="EG140" s="128"/>
      <c r="EH140" s="128"/>
      <c r="EI140" s="128"/>
      <c r="EJ140" s="128"/>
      <c r="EK140" s="128"/>
      <c r="EL140" s="128"/>
      <c r="EM140" s="128"/>
      <c r="EN140" s="128"/>
      <c r="EO140" s="128"/>
      <c r="EP140" s="128"/>
      <c r="EQ140" s="128"/>
      <c r="ER140" s="129"/>
      <c r="ES140" s="130"/>
      <c r="ET140" s="131"/>
      <c r="EU140" s="131"/>
      <c r="EV140" s="131"/>
      <c r="EW140" s="131"/>
      <c r="EX140" s="131"/>
      <c r="EY140" s="131"/>
      <c r="EZ140" s="131"/>
      <c r="FA140" s="131"/>
      <c r="FB140" s="131"/>
      <c r="FC140" s="131"/>
      <c r="FD140" s="131"/>
      <c r="FE140" s="132"/>
    </row>
    <row r="141" spans="1:176" ht="21.75" customHeight="1" thickBot="1">
      <c r="A141" s="79" t="s">
        <v>165</v>
      </c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2"/>
      <c r="BR141" s="82"/>
      <c r="BS141" s="82"/>
      <c r="BT141" s="82"/>
      <c r="BU141" s="82"/>
      <c r="BV141" s="82"/>
      <c r="BW141" s="82"/>
      <c r="BX141" s="133" t="s">
        <v>166</v>
      </c>
      <c r="BY141" s="125"/>
      <c r="BZ141" s="125"/>
      <c r="CA141" s="125"/>
      <c r="CB141" s="125"/>
      <c r="CC141" s="125"/>
      <c r="CD141" s="125"/>
      <c r="CE141" s="126"/>
      <c r="CF141" s="124" t="s">
        <v>167</v>
      </c>
      <c r="CG141" s="125"/>
      <c r="CH141" s="125"/>
      <c r="CI141" s="125"/>
      <c r="CJ141" s="125"/>
      <c r="CK141" s="125"/>
      <c r="CL141" s="125"/>
      <c r="CM141" s="125"/>
      <c r="CN141" s="125"/>
      <c r="CO141" s="125"/>
      <c r="CP141" s="125"/>
      <c r="CQ141" s="125"/>
      <c r="CR141" s="126"/>
      <c r="CS141" s="124"/>
      <c r="CT141" s="125"/>
      <c r="CU141" s="125"/>
      <c r="CV141" s="125"/>
      <c r="CW141" s="125"/>
      <c r="CX141" s="125"/>
      <c r="CY141" s="125"/>
      <c r="CZ141" s="125"/>
      <c r="DA141" s="125"/>
      <c r="DB141" s="125"/>
      <c r="DC141" s="125"/>
      <c r="DD141" s="125"/>
      <c r="DE141" s="126"/>
      <c r="DF141" s="134"/>
      <c r="DG141" s="135"/>
      <c r="DH141" s="135"/>
      <c r="DI141" s="135"/>
      <c r="DJ141" s="135"/>
      <c r="DK141" s="135"/>
      <c r="DL141" s="135"/>
      <c r="DM141" s="135"/>
      <c r="DN141" s="135"/>
      <c r="DO141" s="135"/>
      <c r="DP141" s="135"/>
      <c r="DQ141" s="135"/>
      <c r="DR141" s="136"/>
      <c r="DS141" s="134"/>
      <c r="DT141" s="135"/>
      <c r="DU141" s="135"/>
      <c r="DV141" s="135"/>
      <c r="DW141" s="135"/>
      <c r="DX141" s="135"/>
      <c r="DY141" s="135"/>
      <c r="DZ141" s="135"/>
      <c r="EA141" s="135"/>
      <c r="EB141" s="135"/>
      <c r="EC141" s="135"/>
      <c r="ED141" s="135"/>
      <c r="EE141" s="136"/>
      <c r="EF141" s="134"/>
      <c r="EG141" s="135"/>
      <c r="EH141" s="135"/>
      <c r="EI141" s="135"/>
      <c r="EJ141" s="135"/>
      <c r="EK141" s="135"/>
      <c r="EL141" s="135"/>
      <c r="EM141" s="135"/>
      <c r="EN141" s="135"/>
      <c r="EO141" s="135"/>
      <c r="EP141" s="135"/>
      <c r="EQ141" s="135"/>
      <c r="ER141" s="136"/>
      <c r="ES141" s="137"/>
      <c r="ET141" s="138"/>
      <c r="EU141" s="138"/>
      <c r="EV141" s="138"/>
      <c r="EW141" s="138"/>
      <c r="EX141" s="138"/>
      <c r="EY141" s="138"/>
      <c r="EZ141" s="138"/>
      <c r="FA141" s="138"/>
      <c r="FB141" s="138"/>
      <c r="FC141" s="138"/>
      <c r="FD141" s="138"/>
      <c r="FE141" s="139"/>
      <c r="FT141" s="7"/>
    </row>
    <row r="142" spans="1:161" ht="11.25" customHeight="1">
      <c r="A142" s="120" t="s">
        <v>168</v>
      </c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2"/>
      <c r="BX142" s="123" t="s">
        <v>169</v>
      </c>
      <c r="BY142" s="65"/>
      <c r="BZ142" s="65"/>
      <c r="CA142" s="65"/>
      <c r="CB142" s="65"/>
      <c r="CC142" s="65"/>
      <c r="CD142" s="65"/>
      <c r="CE142" s="66"/>
      <c r="CF142" s="64" t="s">
        <v>170</v>
      </c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6"/>
      <c r="CS142" s="124" t="s">
        <v>205</v>
      </c>
      <c r="CT142" s="125"/>
      <c r="CU142" s="125"/>
      <c r="CV142" s="125"/>
      <c r="CW142" s="125"/>
      <c r="CX142" s="125"/>
      <c r="CY142" s="125"/>
      <c r="CZ142" s="125"/>
      <c r="DA142" s="125"/>
      <c r="DB142" s="125"/>
      <c r="DC142" s="125"/>
      <c r="DD142" s="125"/>
      <c r="DE142" s="126"/>
      <c r="DF142" s="70">
        <f>SUM(DF144:DR170)</f>
        <v>30502132.659999996</v>
      </c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2"/>
      <c r="DS142" s="70">
        <f>SUM(DS144:EE170)</f>
        <v>23029799.26</v>
      </c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2"/>
      <c r="EF142" s="70">
        <f>SUM(EF144:ER170)</f>
        <v>23013222.26</v>
      </c>
      <c r="EG142" s="71"/>
      <c r="EH142" s="71"/>
      <c r="EI142" s="71"/>
      <c r="EJ142" s="71"/>
      <c r="EK142" s="71"/>
      <c r="EL142" s="71"/>
      <c r="EM142" s="71"/>
      <c r="EN142" s="71"/>
      <c r="EO142" s="71"/>
      <c r="EP142" s="71"/>
      <c r="EQ142" s="71"/>
      <c r="ER142" s="72"/>
      <c r="ES142" s="76"/>
      <c r="ET142" s="77"/>
      <c r="EU142" s="77"/>
      <c r="EV142" s="77"/>
      <c r="EW142" s="77"/>
      <c r="EX142" s="77"/>
      <c r="EY142" s="77"/>
      <c r="EZ142" s="77"/>
      <c r="FA142" s="77"/>
      <c r="FB142" s="77"/>
      <c r="FC142" s="77"/>
      <c r="FD142" s="77"/>
      <c r="FE142" s="78"/>
    </row>
    <row r="143" spans="1:161" ht="11.25" customHeight="1">
      <c r="A143" s="61" t="s">
        <v>171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2" t="s">
        <v>169</v>
      </c>
      <c r="BY143" s="63"/>
      <c r="BZ143" s="63"/>
      <c r="CA143" s="63"/>
      <c r="CB143" s="63"/>
      <c r="CC143" s="63"/>
      <c r="CD143" s="63"/>
      <c r="CE143" s="63"/>
      <c r="CF143" s="64" t="s">
        <v>170</v>
      </c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6"/>
      <c r="CS143" s="64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6"/>
      <c r="DF143" s="70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2"/>
      <c r="DS143" s="70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2"/>
      <c r="EF143" s="70"/>
      <c r="EG143" s="71"/>
      <c r="EH143" s="71"/>
      <c r="EI143" s="71"/>
      <c r="EJ143" s="71"/>
      <c r="EK143" s="71"/>
      <c r="EL143" s="71"/>
      <c r="EM143" s="71"/>
      <c r="EN143" s="71"/>
      <c r="EO143" s="71"/>
      <c r="EP143" s="71"/>
      <c r="EQ143" s="71"/>
      <c r="ER143" s="72"/>
      <c r="ES143" s="76"/>
      <c r="ET143" s="77"/>
      <c r="EU143" s="77"/>
      <c r="EV143" s="77"/>
      <c r="EW143" s="77"/>
      <c r="EX143" s="77"/>
      <c r="EY143" s="77"/>
      <c r="EZ143" s="77"/>
      <c r="FA143" s="77"/>
      <c r="FB143" s="77"/>
      <c r="FC143" s="77"/>
      <c r="FD143" s="77"/>
      <c r="FE143" s="78"/>
    </row>
    <row r="144" spans="1:161" ht="11.25" customHeight="1">
      <c r="A144" s="61" t="s">
        <v>207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2" t="s">
        <v>169</v>
      </c>
      <c r="BY144" s="63"/>
      <c r="BZ144" s="63"/>
      <c r="CA144" s="63"/>
      <c r="CB144" s="63"/>
      <c r="CC144" s="63"/>
      <c r="CD144" s="63"/>
      <c r="CE144" s="63"/>
      <c r="CF144" s="64" t="s">
        <v>170</v>
      </c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6"/>
      <c r="CS144" s="67" t="s">
        <v>198</v>
      </c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9"/>
      <c r="DF144" s="70">
        <f>6619.2+3495.82</f>
        <v>10115.02</v>
      </c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2"/>
      <c r="DS144" s="70">
        <v>6619.2</v>
      </c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2"/>
      <c r="EF144" s="70">
        <v>6619.2</v>
      </c>
      <c r="EG144" s="71"/>
      <c r="EH144" s="71"/>
      <c r="EI144" s="71"/>
      <c r="EJ144" s="71"/>
      <c r="EK144" s="71"/>
      <c r="EL144" s="71"/>
      <c r="EM144" s="71"/>
      <c r="EN144" s="71"/>
      <c r="EO144" s="71"/>
      <c r="EP144" s="71"/>
      <c r="EQ144" s="71"/>
      <c r="ER144" s="72"/>
      <c r="ES144" s="76"/>
      <c r="ET144" s="77"/>
      <c r="EU144" s="77"/>
      <c r="EV144" s="77"/>
      <c r="EW144" s="77"/>
      <c r="EX144" s="77"/>
      <c r="EY144" s="77"/>
      <c r="EZ144" s="77"/>
      <c r="FA144" s="77"/>
      <c r="FB144" s="77"/>
      <c r="FC144" s="77"/>
      <c r="FD144" s="77"/>
      <c r="FE144" s="78"/>
    </row>
    <row r="145" spans="1:161" ht="11.25" customHeight="1">
      <c r="A145" s="61" t="s">
        <v>207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2" t="s">
        <v>169</v>
      </c>
      <c r="BY145" s="63"/>
      <c r="BZ145" s="63"/>
      <c r="CA145" s="63"/>
      <c r="CB145" s="63"/>
      <c r="CC145" s="63"/>
      <c r="CD145" s="63"/>
      <c r="CE145" s="63"/>
      <c r="CF145" s="64" t="s">
        <v>170</v>
      </c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6"/>
      <c r="CS145" s="67" t="s">
        <v>199</v>
      </c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9"/>
      <c r="DF145" s="70">
        <f>125380+85786+20000+108323.84+237024.86</f>
        <v>576514.7</v>
      </c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2"/>
      <c r="DS145" s="70">
        <f>125380+85786+20000+108323.84</f>
        <v>339489.83999999997</v>
      </c>
      <c r="DT145" s="71"/>
      <c r="DU145" s="71"/>
      <c r="DV145" s="71"/>
      <c r="DW145" s="71"/>
      <c r="DX145" s="71"/>
      <c r="DY145" s="71"/>
      <c r="DZ145" s="71"/>
      <c r="EA145" s="71"/>
      <c r="EB145" s="71"/>
      <c r="EC145" s="71"/>
      <c r="ED145" s="71"/>
      <c r="EE145" s="72"/>
      <c r="EF145" s="70">
        <f>125380+85786+20000+108323.84</f>
        <v>339489.83999999997</v>
      </c>
      <c r="EG145" s="71"/>
      <c r="EH145" s="71"/>
      <c r="EI145" s="71"/>
      <c r="EJ145" s="71"/>
      <c r="EK145" s="71"/>
      <c r="EL145" s="71"/>
      <c r="EM145" s="71"/>
      <c r="EN145" s="71"/>
      <c r="EO145" s="71"/>
      <c r="EP145" s="71"/>
      <c r="EQ145" s="71"/>
      <c r="ER145" s="72"/>
      <c r="ES145" s="76"/>
      <c r="ET145" s="77"/>
      <c r="EU145" s="77"/>
      <c r="EV145" s="77"/>
      <c r="EW145" s="77"/>
      <c r="EX145" s="77"/>
      <c r="EY145" s="77"/>
      <c r="EZ145" s="77"/>
      <c r="FA145" s="77"/>
      <c r="FB145" s="77"/>
      <c r="FC145" s="77"/>
      <c r="FD145" s="77"/>
      <c r="FE145" s="78"/>
    </row>
    <row r="146" spans="1:176" ht="11.25" customHeight="1">
      <c r="A146" s="61" t="s">
        <v>207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2" t="s">
        <v>169</v>
      </c>
      <c r="BY146" s="63"/>
      <c r="BZ146" s="63"/>
      <c r="CA146" s="63"/>
      <c r="CB146" s="63"/>
      <c r="CC146" s="63"/>
      <c r="CD146" s="63"/>
      <c r="CE146" s="63"/>
      <c r="CF146" s="64" t="s">
        <v>170</v>
      </c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6"/>
      <c r="CS146" s="67" t="s">
        <v>197</v>
      </c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9"/>
      <c r="DF146" s="70">
        <f>23700+37708+62542+3900+179104.41+268799.85</f>
        <v>575754.26</v>
      </c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2"/>
      <c r="DS146" s="70">
        <f>23700+37708+62542+3900+179104.41</f>
        <v>306954.41000000003</v>
      </c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2"/>
      <c r="EF146" s="70">
        <f>23700+37708+62542+3900+179104.41</f>
        <v>306954.41000000003</v>
      </c>
      <c r="EG146" s="71"/>
      <c r="EH146" s="71"/>
      <c r="EI146" s="71"/>
      <c r="EJ146" s="71"/>
      <c r="EK146" s="71"/>
      <c r="EL146" s="71"/>
      <c r="EM146" s="71"/>
      <c r="EN146" s="71"/>
      <c r="EO146" s="71"/>
      <c r="EP146" s="71"/>
      <c r="EQ146" s="71"/>
      <c r="ER146" s="72"/>
      <c r="ES146" s="76"/>
      <c r="ET146" s="77"/>
      <c r="EU146" s="77"/>
      <c r="EV146" s="77"/>
      <c r="EW146" s="77"/>
      <c r="EX146" s="77"/>
      <c r="EY146" s="77"/>
      <c r="EZ146" s="77"/>
      <c r="FA146" s="77"/>
      <c r="FB146" s="77"/>
      <c r="FC146" s="77"/>
      <c r="FD146" s="77"/>
      <c r="FE146" s="78"/>
      <c r="FK146" s="6"/>
      <c r="FT146" s="30"/>
    </row>
    <row r="147" spans="1:177" ht="11.25" customHeight="1">
      <c r="A147" s="61" t="s">
        <v>207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2" t="s">
        <v>169</v>
      </c>
      <c r="BY147" s="63"/>
      <c r="BZ147" s="63"/>
      <c r="CA147" s="63"/>
      <c r="CB147" s="63"/>
      <c r="CC147" s="63"/>
      <c r="CD147" s="63"/>
      <c r="CE147" s="63"/>
      <c r="CF147" s="64" t="s">
        <v>170</v>
      </c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6"/>
      <c r="CS147" s="67" t="s">
        <v>200</v>
      </c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9"/>
      <c r="DF147" s="70">
        <f>217830+352436.37+25200+368570+35000+210303-56031</f>
        <v>1153308.37</v>
      </c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2"/>
      <c r="DS147" s="70">
        <f>217830+352436.37+25200+368570+35000</f>
        <v>999036.37</v>
      </c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2"/>
      <c r="EF147" s="70">
        <f>217830+352436.37+25200+368570+35000</f>
        <v>999036.37</v>
      </c>
      <c r="EG147" s="71"/>
      <c r="EH147" s="71"/>
      <c r="EI147" s="71"/>
      <c r="EJ147" s="71"/>
      <c r="EK147" s="71"/>
      <c r="EL147" s="71"/>
      <c r="EM147" s="71"/>
      <c r="EN147" s="71"/>
      <c r="EO147" s="71"/>
      <c r="EP147" s="71"/>
      <c r="EQ147" s="71"/>
      <c r="ER147" s="72"/>
      <c r="ES147" s="76"/>
      <c r="ET147" s="77"/>
      <c r="EU147" s="77"/>
      <c r="EV147" s="77"/>
      <c r="EW147" s="77"/>
      <c r="EX147" s="77"/>
      <c r="EY147" s="77"/>
      <c r="EZ147" s="77"/>
      <c r="FA147" s="77"/>
      <c r="FB147" s="77"/>
      <c r="FC147" s="77"/>
      <c r="FD147" s="77"/>
      <c r="FE147" s="78"/>
      <c r="FQ147" s="6"/>
      <c r="FT147" s="30"/>
      <c r="FU147" s="31"/>
    </row>
    <row r="148" spans="1:186" ht="11.25" customHeight="1">
      <c r="A148" s="61" t="s">
        <v>207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2" t="s">
        <v>169</v>
      </c>
      <c r="BY148" s="63"/>
      <c r="BZ148" s="63"/>
      <c r="CA148" s="63"/>
      <c r="CB148" s="63"/>
      <c r="CC148" s="63"/>
      <c r="CD148" s="63"/>
      <c r="CE148" s="63"/>
      <c r="CF148" s="64" t="s">
        <v>170</v>
      </c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6"/>
      <c r="CS148" s="83" t="s">
        <v>208</v>
      </c>
      <c r="CT148" s="84"/>
      <c r="CU148" s="84"/>
      <c r="CV148" s="84"/>
      <c r="CW148" s="84"/>
      <c r="CX148" s="84"/>
      <c r="CY148" s="84"/>
      <c r="CZ148" s="84"/>
      <c r="DA148" s="84"/>
      <c r="DB148" s="84"/>
      <c r="DC148" s="84"/>
      <c r="DD148" s="84"/>
      <c r="DE148" s="85"/>
      <c r="DF148" s="70">
        <v>116421.9</v>
      </c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2"/>
      <c r="DS148" s="70">
        <v>116421.9</v>
      </c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2"/>
      <c r="EF148" s="73">
        <v>116421.9</v>
      </c>
      <c r="EG148" s="74"/>
      <c r="EH148" s="74"/>
      <c r="EI148" s="74"/>
      <c r="EJ148" s="74"/>
      <c r="EK148" s="74"/>
      <c r="EL148" s="74"/>
      <c r="EM148" s="74"/>
      <c r="EN148" s="74"/>
      <c r="EO148" s="74"/>
      <c r="EP148" s="74"/>
      <c r="EQ148" s="74"/>
      <c r="ER148" s="75"/>
      <c r="ES148" s="70"/>
      <c r="ET148" s="77"/>
      <c r="EU148" s="77"/>
      <c r="EV148" s="77"/>
      <c r="EW148" s="77"/>
      <c r="EX148" s="77"/>
      <c r="EY148" s="77"/>
      <c r="EZ148" s="77"/>
      <c r="FA148" s="77"/>
      <c r="FB148" s="77"/>
      <c r="FC148" s="77"/>
      <c r="FD148" s="77"/>
      <c r="FE148" s="78"/>
      <c r="FT148" s="30"/>
      <c r="FU148" s="32"/>
      <c r="GD148" s="7"/>
    </row>
    <row r="149" spans="1:233" s="8" customFormat="1" ht="11.25" customHeight="1">
      <c r="A149" s="61" t="s">
        <v>207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2" t="s">
        <v>169</v>
      </c>
      <c r="BY149" s="63"/>
      <c r="BZ149" s="63"/>
      <c r="CA149" s="63"/>
      <c r="CB149" s="63"/>
      <c r="CC149" s="63"/>
      <c r="CD149" s="63"/>
      <c r="CE149" s="63"/>
      <c r="CF149" s="64" t="s">
        <v>170</v>
      </c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6"/>
      <c r="CS149" s="83" t="s">
        <v>209</v>
      </c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  <c r="DD149" s="84"/>
      <c r="DE149" s="85"/>
      <c r="DF149" s="70">
        <v>490722.75</v>
      </c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2"/>
      <c r="DS149" s="70">
        <v>490722.75</v>
      </c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2"/>
      <c r="EF149" s="73">
        <v>490722.75</v>
      </c>
      <c r="EG149" s="74"/>
      <c r="EH149" s="74"/>
      <c r="EI149" s="74"/>
      <c r="EJ149" s="74"/>
      <c r="EK149" s="74"/>
      <c r="EL149" s="74"/>
      <c r="EM149" s="74"/>
      <c r="EN149" s="74"/>
      <c r="EO149" s="74"/>
      <c r="EP149" s="74"/>
      <c r="EQ149" s="74"/>
      <c r="ER149" s="75"/>
      <c r="ES149" s="70"/>
      <c r="ET149" s="77"/>
      <c r="EU149" s="77"/>
      <c r="EV149" s="77"/>
      <c r="EW149" s="77"/>
      <c r="EX149" s="77"/>
      <c r="EY149" s="77"/>
      <c r="EZ149" s="77"/>
      <c r="FA149" s="77"/>
      <c r="FB149" s="77"/>
      <c r="FC149" s="77"/>
      <c r="FD149" s="77"/>
      <c r="FE149" s="78"/>
      <c r="FF149" s="17"/>
      <c r="FK149" s="9"/>
      <c r="FT149" s="30"/>
      <c r="FU149" s="32"/>
      <c r="GD149" s="34"/>
      <c r="HU149" s="44"/>
      <c r="HV149" s="44"/>
      <c r="HW149" s="44"/>
      <c r="HX149" s="44"/>
      <c r="HY149" s="44"/>
    </row>
    <row r="150" spans="1:233" s="8" customFormat="1" ht="11.25" customHeight="1">
      <c r="A150" s="61" t="s">
        <v>207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2" t="s">
        <v>169</v>
      </c>
      <c r="BY150" s="63"/>
      <c r="BZ150" s="63"/>
      <c r="CA150" s="63"/>
      <c r="CB150" s="63"/>
      <c r="CC150" s="63"/>
      <c r="CD150" s="63"/>
      <c r="CE150" s="63"/>
      <c r="CF150" s="64" t="s">
        <v>170</v>
      </c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6"/>
      <c r="CS150" s="83" t="s">
        <v>201</v>
      </c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5"/>
      <c r="DF150" s="70">
        <f>9886961.07+874752.18-20000+82406.24-86902.74-45163-111800</f>
        <v>10580253.75</v>
      </c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2"/>
      <c r="DS150" s="70">
        <f>3658532+29700+2893125.7+29200+1856500.4+257677+1084292.77+125000</f>
        <v>9934027.87</v>
      </c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2"/>
      <c r="EF150" s="73">
        <f>3658532+29700+2893125.7+29200+1856500.4+257677+1084292.77+125000</f>
        <v>9934027.87</v>
      </c>
      <c r="EG150" s="74"/>
      <c r="EH150" s="74"/>
      <c r="EI150" s="74"/>
      <c r="EJ150" s="74"/>
      <c r="EK150" s="74"/>
      <c r="EL150" s="74"/>
      <c r="EM150" s="74"/>
      <c r="EN150" s="74"/>
      <c r="EO150" s="74"/>
      <c r="EP150" s="74"/>
      <c r="EQ150" s="74"/>
      <c r="ER150" s="75"/>
      <c r="ES150" s="76"/>
      <c r="ET150" s="77"/>
      <c r="EU150" s="77"/>
      <c r="EV150" s="77"/>
      <c r="EW150" s="77"/>
      <c r="EX150" s="77"/>
      <c r="EY150" s="77"/>
      <c r="EZ150" s="77"/>
      <c r="FA150" s="77"/>
      <c r="FB150" s="77"/>
      <c r="FC150" s="77"/>
      <c r="FD150" s="77"/>
      <c r="FE150" s="78"/>
      <c r="FF150" s="17"/>
      <c r="FT150" s="30"/>
      <c r="FU150" s="32"/>
      <c r="HU150" s="44"/>
      <c r="HV150" s="44"/>
      <c r="HW150" s="44"/>
      <c r="HX150" s="44"/>
      <c r="HY150" s="44"/>
    </row>
    <row r="151" spans="1:233" ht="11.25" customHeight="1">
      <c r="A151" s="61" t="s">
        <v>207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2" t="s">
        <v>169</v>
      </c>
      <c r="BY151" s="63"/>
      <c r="BZ151" s="63"/>
      <c r="CA151" s="63"/>
      <c r="CB151" s="63"/>
      <c r="CC151" s="63"/>
      <c r="CD151" s="63"/>
      <c r="CE151" s="63"/>
      <c r="CF151" s="64" t="s">
        <v>170</v>
      </c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6"/>
      <c r="CS151" s="83" t="s">
        <v>203</v>
      </c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5"/>
      <c r="DF151" s="70">
        <f>4474336+776758.26</f>
        <v>5251094.26</v>
      </c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2"/>
      <c r="DS151" s="70">
        <v>4447800</v>
      </c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2"/>
      <c r="EF151" s="73">
        <v>4431223</v>
      </c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5"/>
      <c r="ES151" s="76"/>
      <c r="ET151" s="77"/>
      <c r="EU151" s="77"/>
      <c r="EV151" s="77"/>
      <c r="EW151" s="77"/>
      <c r="EX151" s="77"/>
      <c r="EY151" s="77"/>
      <c r="EZ151" s="77"/>
      <c r="FA151" s="77"/>
      <c r="FB151" s="77"/>
      <c r="FC151" s="77"/>
      <c r="FD151" s="77"/>
      <c r="FE151" s="78"/>
      <c r="FU151" s="32"/>
      <c r="GR151" s="7"/>
      <c r="HF151" s="7">
        <f>DS148+DS149+DS151+DS160</f>
        <v>9581744.65</v>
      </c>
      <c r="HY151" s="7"/>
    </row>
    <row r="152" spans="1:214" ht="11.25" customHeight="1">
      <c r="A152" s="118" t="s">
        <v>207</v>
      </c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  <c r="AR152" s="114"/>
      <c r="AS152" s="114"/>
      <c r="AT152" s="114"/>
      <c r="AU152" s="114"/>
      <c r="AV152" s="114"/>
      <c r="AW152" s="114"/>
      <c r="AX152" s="114"/>
      <c r="AY152" s="114"/>
      <c r="AZ152" s="114"/>
      <c r="BA152" s="114"/>
      <c r="BB152" s="114"/>
      <c r="BC152" s="114"/>
      <c r="BD152" s="114"/>
      <c r="BE152" s="114"/>
      <c r="BF152" s="114"/>
      <c r="BG152" s="114"/>
      <c r="BH152" s="114"/>
      <c r="BI152" s="114"/>
      <c r="BJ152" s="114"/>
      <c r="BK152" s="114"/>
      <c r="BL152" s="114"/>
      <c r="BM152" s="114"/>
      <c r="BN152" s="114"/>
      <c r="BO152" s="114"/>
      <c r="BP152" s="114"/>
      <c r="BQ152" s="114"/>
      <c r="BR152" s="114"/>
      <c r="BS152" s="114"/>
      <c r="BT152" s="114"/>
      <c r="BU152" s="114"/>
      <c r="BV152" s="114"/>
      <c r="BW152" s="119"/>
      <c r="BX152" s="67" t="s">
        <v>169</v>
      </c>
      <c r="BY152" s="68"/>
      <c r="BZ152" s="68"/>
      <c r="CA152" s="68"/>
      <c r="CB152" s="68"/>
      <c r="CC152" s="68"/>
      <c r="CD152" s="68"/>
      <c r="CE152" s="69"/>
      <c r="CF152" s="67" t="s">
        <v>170</v>
      </c>
      <c r="CG152" s="68"/>
      <c r="CH152" s="68"/>
      <c r="CI152" s="68"/>
      <c r="CJ152" s="68"/>
      <c r="CK152" s="68"/>
      <c r="CL152" s="68"/>
      <c r="CM152" s="68"/>
      <c r="CN152" s="68"/>
      <c r="CO152" s="68"/>
      <c r="CP152" s="68"/>
      <c r="CQ152" s="68"/>
      <c r="CR152" s="69"/>
      <c r="CS152" s="83" t="s">
        <v>204</v>
      </c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5"/>
      <c r="DF152" s="55">
        <f>45200+178786+20000+73940+13460+175014.62-59120-80050-24000</f>
        <v>343230.62</v>
      </c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7"/>
      <c r="DS152" s="55">
        <f>45200+178786+20000+73940+13460</f>
        <v>331386</v>
      </c>
      <c r="DT152" s="56"/>
      <c r="DU152" s="56"/>
      <c r="DV152" s="56"/>
      <c r="DW152" s="56"/>
      <c r="DX152" s="56"/>
      <c r="DY152" s="56"/>
      <c r="DZ152" s="56"/>
      <c r="EA152" s="56"/>
      <c r="EB152" s="56"/>
      <c r="EC152" s="56"/>
      <c r="ED152" s="56"/>
      <c r="EE152" s="57"/>
      <c r="EF152" s="115">
        <f>45200+178786+20000+73940+13460</f>
        <v>331386</v>
      </c>
      <c r="EG152" s="116"/>
      <c r="EH152" s="116"/>
      <c r="EI152" s="116"/>
      <c r="EJ152" s="116"/>
      <c r="EK152" s="116"/>
      <c r="EL152" s="116"/>
      <c r="EM152" s="116"/>
      <c r="EN152" s="116"/>
      <c r="EO152" s="116"/>
      <c r="EP152" s="116"/>
      <c r="EQ152" s="116"/>
      <c r="ER152" s="117"/>
      <c r="ES152" s="58"/>
      <c r="ET152" s="59"/>
      <c r="EU152" s="59"/>
      <c r="EV152" s="59"/>
      <c r="EW152" s="59"/>
      <c r="EX152" s="59"/>
      <c r="EY152" s="59"/>
      <c r="EZ152" s="59"/>
      <c r="FA152" s="59"/>
      <c r="FB152" s="59"/>
      <c r="FC152" s="59"/>
      <c r="FD152" s="59"/>
      <c r="FE152" s="60"/>
      <c r="FN152" s="6"/>
      <c r="FQ152" s="6"/>
      <c r="FU152" s="32"/>
      <c r="HF152" s="7">
        <f>EF148+EF149+EF151+EF160</f>
        <v>9565167.65</v>
      </c>
    </row>
    <row r="153" spans="1:233" ht="11.25" customHeight="1">
      <c r="A153" s="61" t="s">
        <v>207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2" t="s">
        <v>169</v>
      </c>
      <c r="BY153" s="63"/>
      <c r="BZ153" s="63"/>
      <c r="CA153" s="63"/>
      <c r="CB153" s="63"/>
      <c r="CC153" s="63"/>
      <c r="CD153" s="63"/>
      <c r="CE153" s="63"/>
      <c r="CF153" s="64" t="s">
        <v>170</v>
      </c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6"/>
      <c r="CS153" s="83" t="s">
        <v>211</v>
      </c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5"/>
      <c r="DF153" s="70">
        <v>5745</v>
      </c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2"/>
      <c r="DS153" s="70">
        <v>5745</v>
      </c>
      <c r="DT153" s="71"/>
      <c r="DU153" s="71"/>
      <c r="DV153" s="71"/>
      <c r="DW153" s="71"/>
      <c r="DX153" s="71"/>
      <c r="DY153" s="71"/>
      <c r="DZ153" s="71"/>
      <c r="EA153" s="71"/>
      <c r="EB153" s="71"/>
      <c r="EC153" s="71"/>
      <c r="ED153" s="71"/>
      <c r="EE153" s="72"/>
      <c r="EF153" s="73">
        <v>5745</v>
      </c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5"/>
      <c r="ES153" s="76"/>
      <c r="ET153" s="77"/>
      <c r="EU153" s="77"/>
      <c r="EV153" s="77"/>
      <c r="EW153" s="77"/>
      <c r="EX153" s="77"/>
      <c r="EY153" s="77"/>
      <c r="EZ153" s="77"/>
      <c r="FA153" s="77"/>
      <c r="FB153" s="77"/>
      <c r="FC153" s="77"/>
      <c r="FD153" s="77"/>
      <c r="FE153" s="78"/>
      <c r="FK153" s="6"/>
      <c r="FU153" s="32"/>
      <c r="HY153" s="7"/>
    </row>
    <row r="154" spans="1:186" ht="11.25" customHeight="1">
      <c r="A154" s="61" t="s">
        <v>207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2" t="s">
        <v>169</v>
      </c>
      <c r="BY154" s="63"/>
      <c r="BZ154" s="63"/>
      <c r="CA154" s="63"/>
      <c r="CB154" s="63"/>
      <c r="CC154" s="63"/>
      <c r="CD154" s="63"/>
      <c r="CE154" s="63"/>
      <c r="CF154" s="64" t="s">
        <v>170</v>
      </c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6"/>
      <c r="CS154" s="83" t="s">
        <v>215</v>
      </c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5"/>
      <c r="DF154" s="70">
        <f>528584.92+2232789.06+109295</f>
        <v>2870668.98</v>
      </c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2"/>
      <c r="DS154" s="70">
        <v>528584.92</v>
      </c>
      <c r="DT154" s="71"/>
      <c r="DU154" s="71"/>
      <c r="DV154" s="71"/>
      <c r="DW154" s="71"/>
      <c r="DX154" s="71"/>
      <c r="DY154" s="71"/>
      <c r="DZ154" s="71"/>
      <c r="EA154" s="71"/>
      <c r="EB154" s="71"/>
      <c r="EC154" s="71"/>
      <c r="ED154" s="71"/>
      <c r="EE154" s="72"/>
      <c r="EF154" s="73">
        <v>528584.92</v>
      </c>
      <c r="EG154" s="74"/>
      <c r="EH154" s="74"/>
      <c r="EI154" s="74"/>
      <c r="EJ154" s="74"/>
      <c r="EK154" s="74"/>
      <c r="EL154" s="74"/>
      <c r="EM154" s="74"/>
      <c r="EN154" s="74"/>
      <c r="EO154" s="74"/>
      <c r="EP154" s="74"/>
      <c r="EQ154" s="74"/>
      <c r="ER154" s="75"/>
      <c r="ES154" s="76"/>
      <c r="ET154" s="77"/>
      <c r="EU154" s="77"/>
      <c r="EV154" s="77"/>
      <c r="EW154" s="77"/>
      <c r="EX154" s="77"/>
      <c r="EY154" s="77"/>
      <c r="EZ154" s="77"/>
      <c r="FA154" s="77"/>
      <c r="FB154" s="77"/>
      <c r="FC154" s="77"/>
      <c r="FD154" s="77"/>
      <c r="FE154" s="78"/>
      <c r="GD154" s="7"/>
    </row>
    <row r="155" spans="1:167" ht="11.25" customHeight="1">
      <c r="A155" s="61" t="s">
        <v>207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2" t="s">
        <v>169</v>
      </c>
      <c r="BY155" s="63"/>
      <c r="BZ155" s="63"/>
      <c r="CA155" s="63"/>
      <c r="CB155" s="63"/>
      <c r="CC155" s="63"/>
      <c r="CD155" s="63"/>
      <c r="CE155" s="63"/>
      <c r="CF155" s="64" t="s">
        <v>170</v>
      </c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6"/>
      <c r="CS155" s="83" t="s">
        <v>212</v>
      </c>
      <c r="CT155" s="84"/>
      <c r="CU155" s="84"/>
      <c r="CV155" s="84"/>
      <c r="CW155" s="84"/>
      <c r="CX155" s="84"/>
      <c r="CY155" s="84"/>
      <c r="CZ155" s="84"/>
      <c r="DA155" s="84"/>
      <c r="DB155" s="84"/>
      <c r="DC155" s="84"/>
      <c r="DD155" s="84"/>
      <c r="DE155" s="85"/>
      <c r="DF155" s="70">
        <f>189300+454252+20000+97218.8+45163+111800</f>
        <v>917733.8</v>
      </c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2"/>
      <c r="DS155" s="70">
        <v>189300</v>
      </c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2"/>
      <c r="EF155" s="73">
        <v>189300</v>
      </c>
      <c r="EG155" s="74"/>
      <c r="EH155" s="74"/>
      <c r="EI155" s="74"/>
      <c r="EJ155" s="74"/>
      <c r="EK155" s="74"/>
      <c r="EL155" s="74"/>
      <c r="EM155" s="74"/>
      <c r="EN155" s="74"/>
      <c r="EO155" s="74"/>
      <c r="EP155" s="74"/>
      <c r="EQ155" s="74"/>
      <c r="ER155" s="75"/>
      <c r="ES155" s="76"/>
      <c r="ET155" s="77"/>
      <c r="EU155" s="77"/>
      <c r="EV155" s="77"/>
      <c r="EW155" s="77"/>
      <c r="EX155" s="77"/>
      <c r="EY155" s="77"/>
      <c r="EZ155" s="77"/>
      <c r="FA155" s="77"/>
      <c r="FB155" s="77"/>
      <c r="FC155" s="77"/>
      <c r="FD155" s="77"/>
      <c r="FE155" s="78"/>
      <c r="FI155" s="7"/>
      <c r="FK155" s="6"/>
    </row>
    <row r="156" spans="1:162" ht="11.25" customHeight="1">
      <c r="A156" s="61" t="s">
        <v>207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2" t="s">
        <v>169</v>
      </c>
      <c r="BY156" s="63"/>
      <c r="BZ156" s="63"/>
      <c r="CA156" s="63"/>
      <c r="CB156" s="63"/>
      <c r="CC156" s="63"/>
      <c r="CD156" s="63"/>
      <c r="CE156" s="63"/>
      <c r="CF156" s="64" t="s">
        <v>170</v>
      </c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6"/>
      <c r="CS156" s="67" t="s">
        <v>213</v>
      </c>
      <c r="CT156" s="68"/>
      <c r="CU156" s="68"/>
      <c r="CV156" s="68"/>
      <c r="CW156" s="68"/>
      <c r="CX156" s="68"/>
      <c r="CY156" s="68"/>
      <c r="CZ156" s="68"/>
      <c r="DA156" s="68"/>
      <c r="DB156" s="68"/>
      <c r="DC156" s="68"/>
      <c r="DD156" s="68"/>
      <c r="DE156" s="69"/>
      <c r="DF156" s="70">
        <f>308220+378330+59120+132250+24000</f>
        <v>901920</v>
      </c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2"/>
      <c r="DS156" s="70">
        <v>308220</v>
      </c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2"/>
      <c r="EF156" s="73">
        <v>308220</v>
      </c>
      <c r="EG156" s="74"/>
      <c r="EH156" s="74"/>
      <c r="EI156" s="74"/>
      <c r="EJ156" s="74"/>
      <c r="EK156" s="74"/>
      <c r="EL156" s="74"/>
      <c r="EM156" s="74"/>
      <c r="EN156" s="74"/>
      <c r="EO156" s="74"/>
      <c r="EP156" s="74"/>
      <c r="EQ156" s="74"/>
      <c r="ER156" s="75"/>
      <c r="ES156" s="76"/>
      <c r="ET156" s="77"/>
      <c r="EU156" s="77"/>
      <c r="EV156" s="77"/>
      <c r="EW156" s="77"/>
      <c r="EX156" s="77"/>
      <c r="EY156" s="77"/>
      <c r="EZ156" s="77"/>
      <c r="FA156" s="77"/>
      <c r="FB156" s="77"/>
      <c r="FC156" s="77"/>
      <c r="FD156" s="77"/>
      <c r="FE156" s="78"/>
      <c r="FF156" s="51"/>
    </row>
    <row r="157" spans="1:161" ht="11.25" customHeight="1">
      <c r="A157" s="61" t="s">
        <v>207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2" t="s">
        <v>169</v>
      </c>
      <c r="BY157" s="63"/>
      <c r="BZ157" s="63"/>
      <c r="CA157" s="63"/>
      <c r="CB157" s="63"/>
      <c r="CC157" s="63"/>
      <c r="CD157" s="63"/>
      <c r="CE157" s="63"/>
      <c r="CF157" s="64" t="s">
        <v>170</v>
      </c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6"/>
      <c r="CS157" s="67" t="s">
        <v>320</v>
      </c>
      <c r="CT157" s="68"/>
      <c r="CU157" s="68"/>
      <c r="CV157" s="68"/>
      <c r="CW157" s="68"/>
      <c r="CX157" s="68"/>
      <c r="CY157" s="68"/>
      <c r="CZ157" s="68"/>
      <c r="DA157" s="68"/>
      <c r="DB157" s="68"/>
      <c r="DC157" s="68"/>
      <c r="DD157" s="68"/>
      <c r="DE157" s="69"/>
      <c r="DF157" s="55">
        <v>1002847.5</v>
      </c>
      <c r="DG157" s="56"/>
      <c r="DH157" s="56"/>
      <c r="DI157" s="56"/>
      <c r="DJ157" s="56"/>
      <c r="DK157" s="56"/>
      <c r="DL157" s="56"/>
      <c r="DM157" s="56"/>
      <c r="DN157" s="56"/>
      <c r="DO157" s="56"/>
      <c r="DP157" s="56"/>
      <c r="DQ157" s="56"/>
      <c r="DR157" s="57"/>
      <c r="DS157" s="70"/>
      <c r="DT157" s="71"/>
      <c r="DU157" s="71"/>
      <c r="DV157" s="71"/>
      <c r="DW157" s="71"/>
      <c r="DX157" s="71"/>
      <c r="DY157" s="71"/>
      <c r="DZ157" s="71"/>
      <c r="EA157" s="71"/>
      <c r="EB157" s="71"/>
      <c r="EC157" s="71"/>
      <c r="ED157" s="71"/>
      <c r="EE157" s="72"/>
      <c r="EF157" s="73"/>
      <c r="EG157" s="74"/>
      <c r="EH157" s="74"/>
      <c r="EI157" s="74"/>
      <c r="EJ157" s="74"/>
      <c r="EK157" s="74"/>
      <c r="EL157" s="74"/>
      <c r="EM157" s="74"/>
      <c r="EN157" s="74"/>
      <c r="EO157" s="74"/>
      <c r="EP157" s="74"/>
      <c r="EQ157" s="74"/>
      <c r="ER157" s="75"/>
      <c r="ES157" s="76"/>
      <c r="ET157" s="77"/>
      <c r="EU157" s="77"/>
      <c r="EV157" s="77"/>
      <c r="EW157" s="77"/>
      <c r="EX157" s="77"/>
      <c r="EY157" s="77"/>
      <c r="EZ157" s="77"/>
      <c r="FA157" s="77"/>
      <c r="FB157" s="77"/>
      <c r="FC157" s="77"/>
      <c r="FD157" s="77"/>
      <c r="FE157" s="78"/>
    </row>
    <row r="158" spans="1:162" ht="11.25" customHeight="1">
      <c r="A158" s="61" t="s">
        <v>207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2" t="s">
        <v>169</v>
      </c>
      <c r="BY158" s="63"/>
      <c r="BZ158" s="63"/>
      <c r="CA158" s="63"/>
      <c r="CB158" s="63"/>
      <c r="CC158" s="63"/>
      <c r="CD158" s="63"/>
      <c r="CE158" s="63"/>
      <c r="CF158" s="64" t="s">
        <v>170</v>
      </c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6"/>
      <c r="CS158" s="67" t="s">
        <v>217</v>
      </c>
      <c r="CT158" s="68"/>
      <c r="CU158" s="68"/>
      <c r="CV158" s="68"/>
      <c r="CW158" s="68"/>
      <c r="CX158" s="68"/>
      <c r="CY158" s="68"/>
      <c r="CZ158" s="68"/>
      <c r="DA158" s="68"/>
      <c r="DB158" s="68"/>
      <c r="DC158" s="68"/>
      <c r="DD158" s="68"/>
      <c r="DE158" s="69"/>
      <c r="DF158" s="70">
        <f>491131.08+139142.93</f>
        <v>630274.01</v>
      </c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2"/>
      <c r="DS158" s="70">
        <v>491131</v>
      </c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2"/>
      <c r="EF158" s="73">
        <v>491131</v>
      </c>
      <c r="EG158" s="74"/>
      <c r="EH158" s="74"/>
      <c r="EI158" s="74"/>
      <c r="EJ158" s="74"/>
      <c r="EK158" s="74"/>
      <c r="EL158" s="74"/>
      <c r="EM158" s="74"/>
      <c r="EN158" s="74"/>
      <c r="EO158" s="74"/>
      <c r="EP158" s="74"/>
      <c r="EQ158" s="74"/>
      <c r="ER158" s="75"/>
      <c r="ES158" s="76"/>
      <c r="ET158" s="77"/>
      <c r="EU158" s="77"/>
      <c r="EV158" s="77"/>
      <c r="EW158" s="77"/>
      <c r="EX158" s="77"/>
      <c r="EY158" s="77"/>
      <c r="EZ158" s="77"/>
      <c r="FA158" s="77"/>
      <c r="FB158" s="77"/>
      <c r="FC158" s="77"/>
      <c r="FD158" s="77"/>
      <c r="FE158" s="78"/>
      <c r="FF158" s="33"/>
    </row>
    <row r="159" spans="1:162" ht="11.25" customHeight="1">
      <c r="A159" s="61" t="s">
        <v>207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2" t="s">
        <v>169</v>
      </c>
      <c r="BY159" s="63"/>
      <c r="BZ159" s="63"/>
      <c r="CA159" s="63"/>
      <c r="CB159" s="63"/>
      <c r="CC159" s="63"/>
      <c r="CD159" s="63"/>
      <c r="CE159" s="63"/>
      <c r="CF159" s="64" t="s">
        <v>170</v>
      </c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6"/>
      <c r="CS159" s="67" t="s">
        <v>216</v>
      </c>
      <c r="CT159" s="68"/>
      <c r="CU159" s="68"/>
      <c r="CV159" s="68"/>
      <c r="CW159" s="68"/>
      <c r="CX159" s="68"/>
      <c r="CY159" s="68"/>
      <c r="CZ159" s="68"/>
      <c r="DA159" s="68"/>
      <c r="DB159" s="68"/>
      <c r="DC159" s="68"/>
      <c r="DD159" s="68"/>
      <c r="DE159" s="69"/>
      <c r="DF159" s="70">
        <f>7560+1805.15</f>
        <v>9365.15</v>
      </c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2"/>
      <c r="DS159" s="70">
        <v>7560</v>
      </c>
      <c r="DT159" s="71"/>
      <c r="DU159" s="71"/>
      <c r="DV159" s="71"/>
      <c r="DW159" s="71"/>
      <c r="DX159" s="71"/>
      <c r="DY159" s="71"/>
      <c r="DZ159" s="71"/>
      <c r="EA159" s="71"/>
      <c r="EB159" s="71"/>
      <c r="EC159" s="71"/>
      <c r="ED159" s="71"/>
      <c r="EE159" s="72"/>
      <c r="EF159" s="73">
        <v>7560</v>
      </c>
      <c r="EG159" s="74"/>
      <c r="EH159" s="74"/>
      <c r="EI159" s="74"/>
      <c r="EJ159" s="74"/>
      <c r="EK159" s="74"/>
      <c r="EL159" s="74"/>
      <c r="EM159" s="74"/>
      <c r="EN159" s="74"/>
      <c r="EO159" s="74"/>
      <c r="EP159" s="74"/>
      <c r="EQ159" s="74"/>
      <c r="ER159" s="75"/>
      <c r="ES159" s="76"/>
      <c r="ET159" s="77"/>
      <c r="EU159" s="77"/>
      <c r="EV159" s="77"/>
      <c r="EW159" s="77"/>
      <c r="EX159" s="77"/>
      <c r="EY159" s="77"/>
      <c r="EZ159" s="77"/>
      <c r="FA159" s="77"/>
      <c r="FB159" s="77"/>
      <c r="FC159" s="77"/>
      <c r="FD159" s="77"/>
      <c r="FE159" s="78"/>
      <c r="FF159" s="33"/>
    </row>
    <row r="160" spans="1:162" ht="11.25" customHeight="1">
      <c r="A160" s="61" t="s">
        <v>207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2" t="s">
        <v>169</v>
      </c>
      <c r="BY160" s="63"/>
      <c r="BZ160" s="63"/>
      <c r="CA160" s="63"/>
      <c r="CB160" s="63"/>
      <c r="CC160" s="63"/>
      <c r="CD160" s="63"/>
      <c r="CE160" s="63"/>
      <c r="CF160" s="64" t="s">
        <v>170</v>
      </c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6"/>
      <c r="CS160" s="67" t="s">
        <v>227</v>
      </c>
      <c r="CT160" s="68"/>
      <c r="CU160" s="68"/>
      <c r="CV160" s="68"/>
      <c r="CW160" s="68"/>
      <c r="CX160" s="68"/>
      <c r="CY160" s="68"/>
      <c r="CZ160" s="68"/>
      <c r="DA160" s="68"/>
      <c r="DB160" s="68"/>
      <c r="DC160" s="68"/>
      <c r="DD160" s="68"/>
      <c r="DE160" s="69"/>
      <c r="DF160" s="70">
        <v>4442800</v>
      </c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2"/>
      <c r="DS160" s="55">
        <v>4526800</v>
      </c>
      <c r="DT160" s="56"/>
      <c r="DU160" s="56"/>
      <c r="DV160" s="56"/>
      <c r="DW160" s="56"/>
      <c r="DX160" s="56"/>
      <c r="DY160" s="56"/>
      <c r="DZ160" s="56"/>
      <c r="EA160" s="56"/>
      <c r="EB160" s="56"/>
      <c r="EC160" s="56"/>
      <c r="ED160" s="56"/>
      <c r="EE160" s="57"/>
      <c r="EF160" s="115">
        <v>4526800</v>
      </c>
      <c r="EG160" s="116"/>
      <c r="EH160" s="116"/>
      <c r="EI160" s="116"/>
      <c r="EJ160" s="116"/>
      <c r="EK160" s="116"/>
      <c r="EL160" s="116"/>
      <c r="EM160" s="116"/>
      <c r="EN160" s="116"/>
      <c r="EO160" s="116"/>
      <c r="EP160" s="116"/>
      <c r="EQ160" s="116"/>
      <c r="ER160" s="117"/>
      <c r="ES160" s="76"/>
      <c r="ET160" s="77"/>
      <c r="EU160" s="77"/>
      <c r="EV160" s="77"/>
      <c r="EW160" s="77"/>
      <c r="EX160" s="77"/>
      <c r="EY160" s="77"/>
      <c r="EZ160" s="77"/>
      <c r="FA160" s="77"/>
      <c r="FB160" s="77"/>
      <c r="FC160" s="77"/>
      <c r="FD160" s="77"/>
      <c r="FE160" s="78"/>
      <c r="FF160" s="33"/>
    </row>
    <row r="161" spans="1:162" ht="11.25" customHeight="1">
      <c r="A161" s="61" t="s">
        <v>207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2" t="s">
        <v>169</v>
      </c>
      <c r="BY161" s="63"/>
      <c r="BZ161" s="63"/>
      <c r="CA161" s="63"/>
      <c r="CB161" s="63"/>
      <c r="CC161" s="63"/>
      <c r="CD161" s="63"/>
      <c r="CE161" s="63"/>
      <c r="CF161" s="64" t="s">
        <v>170</v>
      </c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6"/>
      <c r="CS161" s="67" t="s">
        <v>319</v>
      </c>
      <c r="CT161" s="68"/>
      <c r="CU161" s="68"/>
      <c r="CV161" s="68"/>
      <c r="CW161" s="68"/>
      <c r="CX161" s="68"/>
      <c r="CY161" s="68"/>
      <c r="CZ161" s="68"/>
      <c r="DA161" s="68"/>
      <c r="DB161" s="68"/>
      <c r="DC161" s="68"/>
      <c r="DD161" s="68"/>
      <c r="DE161" s="69"/>
      <c r="DF161" s="70">
        <v>32326.24</v>
      </c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2"/>
      <c r="DS161" s="70"/>
      <c r="DT161" s="71"/>
      <c r="DU161" s="71"/>
      <c r="DV161" s="71"/>
      <c r="DW161" s="71"/>
      <c r="DX161" s="71"/>
      <c r="DY161" s="71"/>
      <c r="DZ161" s="71"/>
      <c r="EA161" s="71"/>
      <c r="EB161" s="71"/>
      <c r="EC161" s="71"/>
      <c r="ED161" s="71"/>
      <c r="EE161" s="72"/>
      <c r="EF161" s="73"/>
      <c r="EG161" s="74"/>
      <c r="EH161" s="74"/>
      <c r="EI161" s="74"/>
      <c r="EJ161" s="74"/>
      <c r="EK161" s="74"/>
      <c r="EL161" s="74"/>
      <c r="EM161" s="74"/>
      <c r="EN161" s="74"/>
      <c r="EO161" s="74"/>
      <c r="EP161" s="74"/>
      <c r="EQ161" s="74"/>
      <c r="ER161" s="75"/>
      <c r="ES161" s="76"/>
      <c r="ET161" s="77"/>
      <c r="EU161" s="77"/>
      <c r="EV161" s="77"/>
      <c r="EW161" s="77"/>
      <c r="EX161" s="77"/>
      <c r="EY161" s="77"/>
      <c r="EZ161" s="77"/>
      <c r="FA161" s="77"/>
      <c r="FB161" s="77"/>
      <c r="FC161" s="77"/>
      <c r="FD161" s="77"/>
      <c r="FE161" s="78"/>
      <c r="FF161" s="50"/>
    </row>
    <row r="162" spans="1:162" ht="11.25" customHeight="1">
      <c r="A162" s="61" t="s">
        <v>207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2" t="s">
        <v>169</v>
      </c>
      <c r="BY162" s="63"/>
      <c r="BZ162" s="63"/>
      <c r="CA162" s="63"/>
      <c r="CB162" s="63"/>
      <c r="CC162" s="63"/>
      <c r="CD162" s="63"/>
      <c r="CE162" s="63"/>
      <c r="CF162" s="64" t="s">
        <v>170</v>
      </c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6"/>
      <c r="CS162" s="67" t="s">
        <v>218</v>
      </c>
      <c r="CT162" s="68"/>
      <c r="CU162" s="68"/>
      <c r="CV162" s="68"/>
      <c r="CW162" s="68"/>
      <c r="CX162" s="68"/>
      <c r="CY162" s="68"/>
      <c r="CZ162" s="68"/>
      <c r="DA162" s="68"/>
      <c r="DB162" s="68"/>
      <c r="DC162" s="68"/>
      <c r="DD162" s="68"/>
      <c r="DE162" s="69"/>
      <c r="DF162" s="70">
        <f>90182.45+100000</f>
        <v>190182.45</v>
      </c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2"/>
      <c r="DS162" s="70"/>
      <c r="DT162" s="71"/>
      <c r="DU162" s="71"/>
      <c r="DV162" s="71"/>
      <c r="DW162" s="71"/>
      <c r="DX162" s="71"/>
      <c r="DY162" s="71"/>
      <c r="DZ162" s="71"/>
      <c r="EA162" s="71"/>
      <c r="EB162" s="71"/>
      <c r="EC162" s="71"/>
      <c r="ED162" s="71"/>
      <c r="EE162" s="72"/>
      <c r="EF162" s="73"/>
      <c r="EG162" s="74"/>
      <c r="EH162" s="74"/>
      <c r="EI162" s="74"/>
      <c r="EJ162" s="74"/>
      <c r="EK162" s="74"/>
      <c r="EL162" s="74"/>
      <c r="EM162" s="74"/>
      <c r="EN162" s="74"/>
      <c r="EO162" s="74"/>
      <c r="EP162" s="74"/>
      <c r="EQ162" s="74"/>
      <c r="ER162" s="75"/>
      <c r="ES162" s="76"/>
      <c r="ET162" s="77"/>
      <c r="EU162" s="77"/>
      <c r="EV162" s="77"/>
      <c r="EW162" s="77"/>
      <c r="EX162" s="77"/>
      <c r="EY162" s="77"/>
      <c r="EZ162" s="77"/>
      <c r="FA162" s="77"/>
      <c r="FB162" s="77"/>
      <c r="FC162" s="77"/>
      <c r="FD162" s="77"/>
      <c r="FE162" s="78"/>
      <c r="FF162" s="45"/>
    </row>
    <row r="163" spans="1:162" ht="11.25" customHeight="1">
      <c r="A163" s="61" t="s">
        <v>207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2" t="s">
        <v>169</v>
      </c>
      <c r="BY163" s="63"/>
      <c r="BZ163" s="63"/>
      <c r="CA163" s="63"/>
      <c r="CB163" s="63"/>
      <c r="CC163" s="63"/>
      <c r="CD163" s="63"/>
      <c r="CE163" s="63"/>
      <c r="CF163" s="64" t="s">
        <v>170</v>
      </c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6"/>
      <c r="CS163" s="67" t="s">
        <v>315</v>
      </c>
      <c r="CT163" s="68"/>
      <c r="CU163" s="68"/>
      <c r="CV163" s="68"/>
      <c r="CW163" s="68"/>
      <c r="CX163" s="68"/>
      <c r="CY163" s="68"/>
      <c r="CZ163" s="68"/>
      <c r="DA163" s="68"/>
      <c r="DB163" s="68"/>
      <c r="DC163" s="68"/>
      <c r="DD163" s="68"/>
      <c r="DE163" s="69"/>
      <c r="DF163" s="70">
        <f>278425+19678.4</f>
        <v>298103.4</v>
      </c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2"/>
      <c r="DS163" s="70"/>
      <c r="DT163" s="71"/>
      <c r="DU163" s="71"/>
      <c r="DV163" s="71"/>
      <c r="DW163" s="71"/>
      <c r="DX163" s="71"/>
      <c r="DY163" s="71"/>
      <c r="DZ163" s="71"/>
      <c r="EA163" s="71"/>
      <c r="EB163" s="71"/>
      <c r="EC163" s="71"/>
      <c r="ED163" s="71"/>
      <c r="EE163" s="72"/>
      <c r="EF163" s="73"/>
      <c r="EG163" s="74"/>
      <c r="EH163" s="74"/>
      <c r="EI163" s="74"/>
      <c r="EJ163" s="74"/>
      <c r="EK163" s="74"/>
      <c r="EL163" s="74"/>
      <c r="EM163" s="74"/>
      <c r="EN163" s="74"/>
      <c r="EO163" s="74"/>
      <c r="EP163" s="74"/>
      <c r="EQ163" s="74"/>
      <c r="ER163" s="75"/>
      <c r="ES163" s="76"/>
      <c r="ET163" s="77"/>
      <c r="EU163" s="77"/>
      <c r="EV163" s="77"/>
      <c r="EW163" s="77"/>
      <c r="EX163" s="77"/>
      <c r="EY163" s="77"/>
      <c r="EZ163" s="77"/>
      <c r="FA163" s="77"/>
      <c r="FB163" s="77"/>
      <c r="FC163" s="77"/>
      <c r="FD163" s="77"/>
      <c r="FE163" s="78"/>
      <c r="FF163" s="52"/>
    </row>
    <row r="164" spans="1:162" ht="11.25" customHeight="1">
      <c r="A164" s="61" t="s">
        <v>207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2" t="s">
        <v>169</v>
      </c>
      <c r="BY164" s="63"/>
      <c r="BZ164" s="63"/>
      <c r="CA164" s="63"/>
      <c r="CB164" s="63"/>
      <c r="CC164" s="63"/>
      <c r="CD164" s="63"/>
      <c r="CE164" s="63"/>
      <c r="CF164" s="64" t="s">
        <v>170</v>
      </c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6"/>
      <c r="CS164" s="67" t="s">
        <v>316</v>
      </c>
      <c r="CT164" s="68"/>
      <c r="CU164" s="68"/>
      <c r="CV164" s="68"/>
      <c r="CW164" s="68"/>
      <c r="CX164" s="68"/>
      <c r="CY164" s="68"/>
      <c r="CZ164" s="68"/>
      <c r="DA164" s="68"/>
      <c r="DB164" s="68"/>
      <c r="DC164" s="68"/>
      <c r="DD164" s="68"/>
      <c r="DE164" s="69"/>
      <c r="DF164" s="70">
        <f>34438+7900</f>
        <v>42338</v>
      </c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2"/>
      <c r="DS164" s="70"/>
      <c r="DT164" s="71"/>
      <c r="DU164" s="71"/>
      <c r="DV164" s="71"/>
      <c r="DW164" s="71"/>
      <c r="DX164" s="71"/>
      <c r="DY164" s="71"/>
      <c r="DZ164" s="71"/>
      <c r="EA164" s="71"/>
      <c r="EB164" s="71"/>
      <c r="EC164" s="71"/>
      <c r="ED164" s="71"/>
      <c r="EE164" s="72"/>
      <c r="EF164" s="73"/>
      <c r="EG164" s="74"/>
      <c r="EH164" s="74"/>
      <c r="EI164" s="74"/>
      <c r="EJ164" s="74"/>
      <c r="EK164" s="74"/>
      <c r="EL164" s="74"/>
      <c r="EM164" s="74"/>
      <c r="EN164" s="74"/>
      <c r="EO164" s="74"/>
      <c r="EP164" s="74"/>
      <c r="EQ164" s="74"/>
      <c r="ER164" s="75"/>
      <c r="ES164" s="76"/>
      <c r="ET164" s="77"/>
      <c r="EU164" s="77"/>
      <c r="EV164" s="77"/>
      <c r="EW164" s="77"/>
      <c r="EX164" s="77"/>
      <c r="EY164" s="77"/>
      <c r="EZ164" s="77"/>
      <c r="FA164" s="77"/>
      <c r="FB164" s="77"/>
      <c r="FC164" s="77"/>
      <c r="FD164" s="77"/>
      <c r="FE164" s="78"/>
      <c r="FF164" s="51"/>
    </row>
    <row r="165" spans="1:161" ht="11.25" customHeight="1">
      <c r="A165" s="61" t="s">
        <v>207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2" t="s">
        <v>169</v>
      </c>
      <c r="BY165" s="63"/>
      <c r="BZ165" s="63"/>
      <c r="CA165" s="63"/>
      <c r="CB165" s="63"/>
      <c r="CC165" s="63"/>
      <c r="CD165" s="63"/>
      <c r="CE165" s="63"/>
      <c r="CF165" s="64" t="s">
        <v>170</v>
      </c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6"/>
      <c r="CS165" s="67" t="s">
        <v>321</v>
      </c>
      <c r="CT165" s="68"/>
      <c r="CU165" s="68"/>
      <c r="CV165" s="68"/>
      <c r="CW165" s="68"/>
      <c r="CX165" s="68"/>
      <c r="CY165" s="68"/>
      <c r="CZ165" s="68"/>
      <c r="DA165" s="68"/>
      <c r="DB165" s="68"/>
      <c r="DC165" s="68"/>
      <c r="DD165" s="68"/>
      <c r="DE165" s="69"/>
      <c r="DF165" s="55">
        <v>60412.5</v>
      </c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7"/>
      <c r="DS165" s="70"/>
      <c r="DT165" s="71"/>
      <c r="DU165" s="71"/>
      <c r="DV165" s="71"/>
      <c r="DW165" s="71"/>
      <c r="DX165" s="71"/>
      <c r="DY165" s="71"/>
      <c r="DZ165" s="71"/>
      <c r="EA165" s="71"/>
      <c r="EB165" s="71"/>
      <c r="EC165" s="71"/>
      <c r="ED165" s="71"/>
      <c r="EE165" s="72"/>
      <c r="EF165" s="73"/>
      <c r="EG165" s="74"/>
      <c r="EH165" s="74"/>
      <c r="EI165" s="74"/>
      <c r="EJ165" s="74"/>
      <c r="EK165" s="74"/>
      <c r="EL165" s="74"/>
      <c r="EM165" s="74"/>
      <c r="EN165" s="74"/>
      <c r="EO165" s="74"/>
      <c r="EP165" s="74"/>
      <c r="EQ165" s="74"/>
      <c r="ER165" s="75"/>
      <c r="ES165" s="76"/>
      <c r="ET165" s="77"/>
      <c r="EU165" s="77"/>
      <c r="EV165" s="77"/>
      <c r="EW165" s="77"/>
      <c r="EX165" s="77"/>
      <c r="EY165" s="77"/>
      <c r="EZ165" s="77"/>
      <c r="FA165" s="77"/>
      <c r="FB165" s="77"/>
      <c r="FC165" s="77"/>
      <c r="FD165" s="77"/>
      <c r="FE165" s="78"/>
    </row>
    <row r="166" spans="1:161" ht="11.25" customHeight="1">
      <c r="A166" s="61" t="s">
        <v>207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2" t="s">
        <v>169</v>
      </c>
      <c r="BY166" s="63"/>
      <c r="BZ166" s="63"/>
      <c r="CA166" s="63"/>
      <c r="CB166" s="63"/>
      <c r="CC166" s="63"/>
      <c r="CD166" s="63"/>
      <c r="CE166" s="63"/>
      <c r="CF166" s="64" t="s">
        <v>170</v>
      </c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6"/>
      <c r="CS166" s="83"/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5"/>
      <c r="DF166" s="70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2"/>
      <c r="DS166" s="70"/>
      <c r="DT166" s="71"/>
      <c r="DU166" s="71"/>
      <c r="DV166" s="71"/>
      <c r="DW166" s="71"/>
      <c r="DX166" s="71"/>
      <c r="DY166" s="71"/>
      <c r="DZ166" s="71"/>
      <c r="EA166" s="71"/>
      <c r="EB166" s="71"/>
      <c r="EC166" s="71"/>
      <c r="ED166" s="71"/>
      <c r="EE166" s="72"/>
      <c r="EF166" s="73"/>
      <c r="EG166" s="74"/>
      <c r="EH166" s="74"/>
      <c r="EI166" s="74"/>
      <c r="EJ166" s="74"/>
      <c r="EK166" s="74"/>
      <c r="EL166" s="74"/>
      <c r="EM166" s="74"/>
      <c r="EN166" s="74"/>
      <c r="EO166" s="74"/>
      <c r="EP166" s="74"/>
      <c r="EQ166" s="74"/>
      <c r="ER166" s="75"/>
      <c r="ES166" s="76"/>
      <c r="ET166" s="77"/>
      <c r="EU166" s="77"/>
      <c r="EV166" s="77"/>
      <c r="EW166" s="77"/>
      <c r="EX166" s="77"/>
      <c r="EY166" s="77"/>
      <c r="EZ166" s="77"/>
      <c r="FA166" s="77"/>
      <c r="FB166" s="77"/>
      <c r="FC166" s="77"/>
      <c r="FD166" s="77"/>
      <c r="FE166" s="78"/>
    </row>
    <row r="167" spans="1:161" ht="11.25" customHeight="1">
      <c r="A167" s="61" t="s">
        <v>207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2" t="s">
        <v>169</v>
      </c>
      <c r="BY167" s="63"/>
      <c r="BZ167" s="63"/>
      <c r="CA167" s="63"/>
      <c r="CB167" s="63"/>
      <c r="CC167" s="63"/>
      <c r="CD167" s="63"/>
      <c r="CE167" s="63"/>
      <c r="CF167" s="64" t="s">
        <v>170</v>
      </c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6"/>
      <c r="CS167" s="83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5"/>
      <c r="DF167" s="70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2"/>
      <c r="DS167" s="70"/>
      <c r="DT167" s="71"/>
      <c r="DU167" s="71"/>
      <c r="DV167" s="71"/>
      <c r="DW167" s="71"/>
      <c r="DX167" s="71"/>
      <c r="DY167" s="71"/>
      <c r="DZ167" s="71"/>
      <c r="EA167" s="71"/>
      <c r="EB167" s="71"/>
      <c r="EC167" s="71"/>
      <c r="ED167" s="71"/>
      <c r="EE167" s="72"/>
      <c r="EF167" s="73"/>
      <c r="EG167" s="74"/>
      <c r="EH167" s="74"/>
      <c r="EI167" s="74"/>
      <c r="EJ167" s="74"/>
      <c r="EK167" s="74"/>
      <c r="EL167" s="74"/>
      <c r="EM167" s="74"/>
      <c r="EN167" s="74"/>
      <c r="EO167" s="74"/>
      <c r="EP167" s="74"/>
      <c r="EQ167" s="74"/>
      <c r="ER167" s="75"/>
      <c r="ES167" s="76"/>
      <c r="ET167" s="77"/>
      <c r="EU167" s="77"/>
      <c r="EV167" s="77"/>
      <c r="EW167" s="77"/>
      <c r="EX167" s="77"/>
      <c r="EY167" s="77"/>
      <c r="EZ167" s="77"/>
      <c r="FA167" s="77"/>
      <c r="FB167" s="77"/>
      <c r="FC167" s="77"/>
      <c r="FD167" s="77"/>
      <c r="FE167" s="78"/>
    </row>
    <row r="168" spans="1:161" ht="11.25" customHeight="1">
      <c r="A168" s="61" t="s">
        <v>207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2" t="s">
        <v>169</v>
      </c>
      <c r="BY168" s="63"/>
      <c r="BZ168" s="63"/>
      <c r="CA168" s="63"/>
      <c r="CB168" s="63"/>
      <c r="CC168" s="63"/>
      <c r="CD168" s="63"/>
      <c r="CE168" s="63"/>
      <c r="CF168" s="64" t="s">
        <v>170</v>
      </c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6"/>
      <c r="CS168" s="83"/>
      <c r="CT168" s="84"/>
      <c r="CU168" s="84"/>
      <c r="CV168" s="84"/>
      <c r="CW168" s="84"/>
      <c r="CX168" s="84"/>
      <c r="CY168" s="84"/>
      <c r="CZ168" s="84"/>
      <c r="DA168" s="84"/>
      <c r="DB168" s="84"/>
      <c r="DC168" s="84"/>
      <c r="DD168" s="84"/>
      <c r="DE168" s="85"/>
      <c r="DF168" s="70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2"/>
      <c r="DS168" s="70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2"/>
      <c r="EF168" s="73"/>
      <c r="EG168" s="74"/>
      <c r="EH168" s="74"/>
      <c r="EI168" s="74"/>
      <c r="EJ168" s="74"/>
      <c r="EK168" s="74"/>
      <c r="EL168" s="74"/>
      <c r="EM168" s="74"/>
      <c r="EN168" s="74"/>
      <c r="EO168" s="74"/>
      <c r="EP168" s="74"/>
      <c r="EQ168" s="74"/>
      <c r="ER168" s="75"/>
      <c r="ES168" s="76"/>
      <c r="ET168" s="77"/>
      <c r="EU168" s="77"/>
      <c r="EV168" s="77"/>
      <c r="EW168" s="77"/>
      <c r="EX168" s="77"/>
      <c r="EY168" s="77"/>
      <c r="EZ168" s="77"/>
      <c r="FA168" s="77"/>
      <c r="FB168" s="77"/>
      <c r="FC168" s="77"/>
      <c r="FD168" s="77"/>
      <c r="FE168" s="78"/>
    </row>
    <row r="169" spans="1:161" ht="11.25" customHeight="1">
      <c r="A169" s="61" t="s">
        <v>207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2" t="s">
        <v>169</v>
      </c>
      <c r="BY169" s="63"/>
      <c r="BZ169" s="63"/>
      <c r="CA169" s="63"/>
      <c r="CB169" s="63"/>
      <c r="CC169" s="63"/>
      <c r="CD169" s="63"/>
      <c r="CE169" s="63"/>
      <c r="CF169" s="64" t="s">
        <v>170</v>
      </c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6"/>
      <c r="CS169" s="83"/>
      <c r="CT169" s="84"/>
      <c r="CU169" s="84"/>
      <c r="CV169" s="84"/>
      <c r="CW169" s="84"/>
      <c r="CX169" s="84"/>
      <c r="CY169" s="84"/>
      <c r="CZ169" s="84"/>
      <c r="DA169" s="84"/>
      <c r="DB169" s="84"/>
      <c r="DC169" s="84"/>
      <c r="DD169" s="84"/>
      <c r="DE169" s="85"/>
      <c r="DF169" s="70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2"/>
      <c r="DS169" s="70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2"/>
      <c r="EF169" s="73"/>
      <c r="EG169" s="74"/>
      <c r="EH169" s="74"/>
      <c r="EI169" s="74"/>
      <c r="EJ169" s="74"/>
      <c r="EK169" s="74"/>
      <c r="EL169" s="74"/>
      <c r="EM169" s="74"/>
      <c r="EN169" s="74"/>
      <c r="EO169" s="74"/>
      <c r="EP169" s="74"/>
      <c r="EQ169" s="74"/>
      <c r="ER169" s="75"/>
      <c r="ES169" s="76"/>
      <c r="ET169" s="77"/>
      <c r="EU169" s="77"/>
      <c r="EV169" s="77"/>
      <c r="EW169" s="77"/>
      <c r="EX169" s="77"/>
      <c r="EY169" s="77"/>
      <c r="EZ169" s="77"/>
      <c r="FA169" s="77"/>
      <c r="FB169" s="77"/>
      <c r="FC169" s="77"/>
      <c r="FD169" s="77"/>
      <c r="FE169" s="78"/>
    </row>
    <row r="170" spans="1:161" ht="11.25" customHeight="1">
      <c r="A170" s="61" t="s">
        <v>207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2" t="s">
        <v>169</v>
      </c>
      <c r="BY170" s="63"/>
      <c r="BZ170" s="63"/>
      <c r="CA170" s="63"/>
      <c r="CB170" s="63"/>
      <c r="CC170" s="63"/>
      <c r="CD170" s="63"/>
      <c r="CE170" s="63"/>
      <c r="CF170" s="64" t="s">
        <v>170</v>
      </c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6"/>
      <c r="CS170" s="83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5"/>
      <c r="DF170" s="70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2"/>
      <c r="DS170" s="70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2"/>
      <c r="EF170" s="73"/>
      <c r="EG170" s="74"/>
      <c r="EH170" s="74"/>
      <c r="EI170" s="74"/>
      <c r="EJ170" s="74"/>
      <c r="EK170" s="74"/>
      <c r="EL170" s="74"/>
      <c r="EM170" s="74"/>
      <c r="EN170" s="74"/>
      <c r="EO170" s="74"/>
      <c r="EP170" s="74"/>
      <c r="EQ170" s="74"/>
      <c r="ER170" s="75"/>
      <c r="ES170" s="76"/>
      <c r="ET170" s="77"/>
      <c r="EU170" s="77"/>
      <c r="EV170" s="77"/>
      <c r="EW170" s="77"/>
      <c r="EX170" s="77"/>
      <c r="EY170" s="77"/>
      <c r="EZ170" s="77"/>
      <c r="FA170" s="77"/>
      <c r="FB170" s="77"/>
      <c r="FC170" s="77"/>
      <c r="FD170" s="77"/>
      <c r="FE170" s="78"/>
    </row>
    <row r="171" spans="1:162" ht="11.25" customHeight="1">
      <c r="A171" s="79" t="s">
        <v>310</v>
      </c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1" t="s">
        <v>173</v>
      </c>
      <c r="BY171" s="68"/>
      <c r="BZ171" s="68"/>
      <c r="CA171" s="68"/>
      <c r="CB171" s="68"/>
      <c r="CC171" s="68"/>
      <c r="CD171" s="68"/>
      <c r="CE171" s="69"/>
      <c r="CF171" s="67" t="s">
        <v>309</v>
      </c>
      <c r="CG171" s="68"/>
      <c r="CH171" s="68"/>
      <c r="CI171" s="68"/>
      <c r="CJ171" s="68"/>
      <c r="CK171" s="68"/>
      <c r="CL171" s="68"/>
      <c r="CM171" s="68"/>
      <c r="CN171" s="68"/>
      <c r="CO171" s="68"/>
      <c r="CP171" s="68"/>
      <c r="CQ171" s="68"/>
      <c r="CR171" s="69"/>
      <c r="CS171" s="83" t="s">
        <v>208</v>
      </c>
      <c r="CT171" s="84"/>
      <c r="CU171" s="84"/>
      <c r="CV171" s="84"/>
      <c r="CW171" s="84"/>
      <c r="CX171" s="84"/>
      <c r="CY171" s="84"/>
      <c r="CZ171" s="84"/>
      <c r="DA171" s="84"/>
      <c r="DB171" s="84"/>
      <c r="DC171" s="84"/>
      <c r="DD171" s="84"/>
      <c r="DE171" s="85"/>
      <c r="DF171" s="70">
        <v>371343.26</v>
      </c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2"/>
      <c r="DS171" s="70">
        <v>393774.26</v>
      </c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2"/>
      <c r="EF171" s="73">
        <v>393774.26</v>
      </c>
      <c r="EG171" s="74"/>
      <c r="EH171" s="74"/>
      <c r="EI171" s="74"/>
      <c r="EJ171" s="74"/>
      <c r="EK171" s="74"/>
      <c r="EL171" s="74"/>
      <c r="EM171" s="74"/>
      <c r="EN171" s="74"/>
      <c r="EO171" s="74"/>
      <c r="EP171" s="74"/>
      <c r="EQ171" s="74"/>
      <c r="ER171" s="75"/>
      <c r="ES171" s="58"/>
      <c r="ET171" s="59"/>
      <c r="EU171" s="59"/>
      <c r="EV171" s="59"/>
      <c r="EW171" s="59"/>
      <c r="EX171" s="59"/>
      <c r="EY171" s="59"/>
      <c r="EZ171" s="59"/>
      <c r="FA171" s="59"/>
      <c r="FB171" s="59"/>
      <c r="FC171" s="59"/>
      <c r="FD171" s="59"/>
      <c r="FE171" s="60"/>
      <c r="FF171" s="36"/>
    </row>
    <row r="172" spans="1:162" ht="11.25" customHeight="1">
      <c r="A172" s="79" t="s">
        <v>310</v>
      </c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1" t="s">
        <v>173</v>
      </c>
      <c r="BY172" s="68"/>
      <c r="BZ172" s="68"/>
      <c r="CA172" s="68"/>
      <c r="CB172" s="68"/>
      <c r="CC172" s="68"/>
      <c r="CD172" s="68"/>
      <c r="CE172" s="69"/>
      <c r="CF172" s="67" t="s">
        <v>309</v>
      </c>
      <c r="CG172" s="68"/>
      <c r="CH172" s="68"/>
      <c r="CI172" s="68"/>
      <c r="CJ172" s="68"/>
      <c r="CK172" s="68"/>
      <c r="CL172" s="68"/>
      <c r="CM172" s="68"/>
      <c r="CN172" s="68"/>
      <c r="CO172" s="68"/>
      <c r="CP172" s="68"/>
      <c r="CQ172" s="68"/>
      <c r="CR172" s="69"/>
      <c r="CS172" s="83" t="s">
        <v>209</v>
      </c>
      <c r="CT172" s="84"/>
      <c r="CU172" s="84"/>
      <c r="CV172" s="84"/>
      <c r="CW172" s="84"/>
      <c r="CX172" s="84"/>
      <c r="CY172" s="84"/>
      <c r="CZ172" s="84"/>
      <c r="DA172" s="84"/>
      <c r="DB172" s="84"/>
      <c r="DC172" s="84"/>
      <c r="DD172" s="84"/>
      <c r="DE172" s="85"/>
      <c r="DF172" s="70">
        <v>5060179.49</v>
      </c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2"/>
      <c r="DS172" s="70">
        <v>5660179.49</v>
      </c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2"/>
      <c r="EF172" s="73">
        <v>6020179.49</v>
      </c>
      <c r="EG172" s="74"/>
      <c r="EH172" s="74"/>
      <c r="EI172" s="74"/>
      <c r="EJ172" s="74"/>
      <c r="EK172" s="74"/>
      <c r="EL172" s="74"/>
      <c r="EM172" s="74"/>
      <c r="EN172" s="74"/>
      <c r="EO172" s="74"/>
      <c r="EP172" s="74"/>
      <c r="EQ172" s="74"/>
      <c r="ER172" s="75"/>
      <c r="ES172" s="58"/>
      <c r="ET172" s="59"/>
      <c r="EU172" s="59"/>
      <c r="EV172" s="59"/>
      <c r="EW172" s="59"/>
      <c r="EX172" s="59"/>
      <c r="EY172" s="59"/>
      <c r="EZ172" s="59"/>
      <c r="FA172" s="59"/>
      <c r="FB172" s="59"/>
      <c r="FC172" s="59"/>
      <c r="FD172" s="59"/>
      <c r="FE172" s="60"/>
      <c r="FF172" s="36"/>
    </row>
    <row r="173" spans="1:161" ht="11.25" customHeight="1">
      <c r="A173" s="79" t="s">
        <v>172</v>
      </c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1" t="s">
        <v>311</v>
      </c>
      <c r="BY173" s="68"/>
      <c r="BZ173" s="68"/>
      <c r="CA173" s="68"/>
      <c r="CB173" s="68"/>
      <c r="CC173" s="68"/>
      <c r="CD173" s="68"/>
      <c r="CE173" s="69"/>
      <c r="CF173" s="67" t="s">
        <v>174</v>
      </c>
      <c r="CG173" s="68"/>
      <c r="CH173" s="68"/>
      <c r="CI173" s="68"/>
      <c r="CJ173" s="68"/>
      <c r="CK173" s="68"/>
      <c r="CL173" s="68"/>
      <c r="CM173" s="68"/>
      <c r="CN173" s="68"/>
      <c r="CO173" s="68"/>
      <c r="CP173" s="68"/>
      <c r="CQ173" s="68"/>
      <c r="CR173" s="69"/>
      <c r="CS173" s="83"/>
      <c r="CT173" s="84"/>
      <c r="CU173" s="84"/>
      <c r="CV173" s="84"/>
      <c r="CW173" s="84"/>
      <c r="CX173" s="84"/>
      <c r="CY173" s="84"/>
      <c r="CZ173" s="84"/>
      <c r="DA173" s="84"/>
      <c r="DB173" s="84"/>
      <c r="DC173" s="84"/>
      <c r="DD173" s="84"/>
      <c r="DE173" s="85"/>
      <c r="DF173" s="55"/>
      <c r="DG173" s="56"/>
      <c r="DH173" s="56"/>
      <c r="DI173" s="56"/>
      <c r="DJ173" s="56"/>
      <c r="DK173" s="56"/>
      <c r="DL173" s="56"/>
      <c r="DM173" s="56"/>
      <c r="DN173" s="56"/>
      <c r="DO173" s="56"/>
      <c r="DP173" s="56"/>
      <c r="DQ173" s="56"/>
      <c r="DR173" s="57"/>
      <c r="DS173" s="55"/>
      <c r="DT173" s="56"/>
      <c r="DU173" s="56"/>
      <c r="DV173" s="56"/>
      <c r="DW173" s="56"/>
      <c r="DX173" s="56"/>
      <c r="DY173" s="56"/>
      <c r="DZ173" s="56"/>
      <c r="EA173" s="56"/>
      <c r="EB173" s="56"/>
      <c r="EC173" s="56"/>
      <c r="ED173" s="56"/>
      <c r="EE173" s="57"/>
      <c r="EF173" s="115"/>
      <c r="EG173" s="116"/>
      <c r="EH173" s="116"/>
      <c r="EI173" s="116"/>
      <c r="EJ173" s="116"/>
      <c r="EK173" s="116"/>
      <c r="EL173" s="116"/>
      <c r="EM173" s="116"/>
      <c r="EN173" s="116"/>
      <c r="EO173" s="116"/>
      <c r="EP173" s="116"/>
      <c r="EQ173" s="116"/>
      <c r="ER173" s="117"/>
      <c r="ES173" s="58"/>
      <c r="ET173" s="59"/>
      <c r="EU173" s="59"/>
      <c r="EV173" s="59"/>
      <c r="EW173" s="59"/>
      <c r="EX173" s="59"/>
      <c r="EY173" s="59"/>
      <c r="EZ173" s="59"/>
      <c r="FA173" s="59"/>
      <c r="FB173" s="59"/>
      <c r="FC173" s="59"/>
      <c r="FD173" s="59"/>
      <c r="FE173" s="60"/>
    </row>
    <row r="174" spans="1:161" ht="33.75" customHeight="1">
      <c r="A174" s="113" t="s">
        <v>175</v>
      </c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114"/>
      <c r="AF174" s="114"/>
      <c r="AG174" s="114"/>
      <c r="AH174" s="114"/>
      <c r="AI174" s="114"/>
      <c r="AJ174" s="114"/>
      <c r="AK174" s="114"/>
      <c r="AL174" s="114"/>
      <c r="AM174" s="114"/>
      <c r="AN174" s="114"/>
      <c r="AO174" s="114"/>
      <c r="AP174" s="114"/>
      <c r="AQ174" s="114"/>
      <c r="AR174" s="114"/>
      <c r="AS174" s="114"/>
      <c r="AT174" s="114"/>
      <c r="AU174" s="114"/>
      <c r="AV174" s="114"/>
      <c r="AW174" s="114"/>
      <c r="AX174" s="114"/>
      <c r="AY174" s="114"/>
      <c r="AZ174" s="114"/>
      <c r="BA174" s="114"/>
      <c r="BB174" s="114"/>
      <c r="BC174" s="114"/>
      <c r="BD174" s="114"/>
      <c r="BE174" s="114"/>
      <c r="BF174" s="114"/>
      <c r="BG174" s="114"/>
      <c r="BH174" s="114"/>
      <c r="BI174" s="114"/>
      <c r="BJ174" s="114"/>
      <c r="BK174" s="114"/>
      <c r="BL174" s="114"/>
      <c r="BM174" s="114"/>
      <c r="BN174" s="114"/>
      <c r="BO174" s="114"/>
      <c r="BP174" s="114"/>
      <c r="BQ174" s="114"/>
      <c r="BR174" s="114"/>
      <c r="BS174" s="114"/>
      <c r="BT174" s="114"/>
      <c r="BU174" s="114"/>
      <c r="BV174" s="114"/>
      <c r="BW174" s="114"/>
      <c r="BX174" s="81" t="s">
        <v>312</v>
      </c>
      <c r="BY174" s="68"/>
      <c r="BZ174" s="68"/>
      <c r="CA174" s="68"/>
      <c r="CB174" s="68"/>
      <c r="CC174" s="68"/>
      <c r="CD174" s="68"/>
      <c r="CE174" s="69"/>
      <c r="CF174" s="67" t="s">
        <v>176</v>
      </c>
      <c r="CG174" s="68"/>
      <c r="CH174" s="68"/>
      <c r="CI174" s="68"/>
      <c r="CJ174" s="68"/>
      <c r="CK174" s="68"/>
      <c r="CL174" s="68"/>
      <c r="CM174" s="68"/>
      <c r="CN174" s="68"/>
      <c r="CO174" s="68"/>
      <c r="CP174" s="68"/>
      <c r="CQ174" s="68"/>
      <c r="CR174" s="69"/>
      <c r="CS174" s="67"/>
      <c r="CT174" s="68"/>
      <c r="CU174" s="68"/>
      <c r="CV174" s="68"/>
      <c r="CW174" s="68"/>
      <c r="CX174" s="68"/>
      <c r="CY174" s="68"/>
      <c r="CZ174" s="68"/>
      <c r="DA174" s="68"/>
      <c r="DB174" s="68"/>
      <c r="DC174" s="68"/>
      <c r="DD174" s="68"/>
      <c r="DE174" s="69"/>
      <c r="DF174" s="55"/>
      <c r="DG174" s="56"/>
      <c r="DH174" s="56"/>
      <c r="DI174" s="56"/>
      <c r="DJ174" s="56"/>
      <c r="DK174" s="56"/>
      <c r="DL174" s="56"/>
      <c r="DM174" s="56"/>
      <c r="DN174" s="56"/>
      <c r="DO174" s="56"/>
      <c r="DP174" s="56"/>
      <c r="DQ174" s="56"/>
      <c r="DR174" s="57"/>
      <c r="DS174" s="55"/>
      <c r="DT174" s="56"/>
      <c r="DU174" s="56"/>
      <c r="DV174" s="56"/>
      <c r="DW174" s="56"/>
      <c r="DX174" s="56"/>
      <c r="DY174" s="56"/>
      <c r="DZ174" s="56"/>
      <c r="EA174" s="56"/>
      <c r="EB174" s="56"/>
      <c r="EC174" s="56"/>
      <c r="ED174" s="56"/>
      <c r="EE174" s="57"/>
      <c r="EF174" s="55"/>
      <c r="EG174" s="56"/>
      <c r="EH174" s="56"/>
      <c r="EI174" s="56"/>
      <c r="EJ174" s="56"/>
      <c r="EK174" s="56"/>
      <c r="EL174" s="56"/>
      <c r="EM174" s="56"/>
      <c r="EN174" s="56"/>
      <c r="EO174" s="56"/>
      <c r="EP174" s="56"/>
      <c r="EQ174" s="56"/>
      <c r="ER174" s="57"/>
      <c r="ES174" s="58"/>
      <c r="ET174" s="59"/>
      <c r="EU174" s="59"/>
      <c r="EV174" s="59"/>
      <c r="EW174" s="59"/>
      <c r="EX174" s="59"/>
      <c r="EY174" s="59"/>
      <c r="EZ174" s="59"/>
      <c r="FA174" s="59"/>
      <c r="FB174" s="59"/>
      <c r="FC174" s="59"/>
      <c r="FD174" s="59"/>
      <c r="FE174" s="60"/>
    </row>
    <row r="175" spans="1:228" ht="22.5" customHeight="1">
      <c r="A175" s="113" t="s">
        <v>177</v>
      </c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114"/>
      <c r="AF175" s="114"/>
      <c r="AG175" s="114"/>
      <c r="AH175" s="114"/>
      <c r="AI175" s="114"/>
      <c r="AJ175" s="114"/>
      <c r="AK175" s="114"/>
      <c r="AL175" s="114"/>
      <c r="AM175" s="114"/>
      <c r="AN175" s="114"/>
      <c r="AO175" s="114"/>
      <c r="AP175" s="114"/>
      <c r="AQ175" s="114"/>
      <c r="AR175" s="114"/>
      <c r="AS175" s="114"/>
      <c r="AT175" s="114"/>
      <c r="AU175" s="114"/>
      <c r="AV175" s="114"/>
      <c r="AW175" s="114"/>
      <c r="AX175" s="114"/>
      <c r="AY175" s="114"/>
      <c r="AZ175" s="114"/>
      <c r="BA175" s="114"/>
      <c r="BB175" s="114"/>
      <c r="BC175" s="114"/>
      <c r="BD175" s="114"/>
      <c r="BE175" s="114"/>
      <c r="BF175" s="114"/>
      <c r="BG175" s="114"/>
      <c r="BH175" s="114"/>
      <c r="BI175" s="114"/>
      <c r="BJ175" s="114"/>
      <c r="BK175" s="114"/>
      <c r="BL175" s="114"/>
      <c r="BM175" s="114"/>
      <c r="BN175" s="114"/>
      <c r="BO175" s="114"/>
      <c r="BP175" s="114"/>
      <c r="BQ175" s="114"/>
      <c r="BR175" s="114"/>
      <c r="BS175" s="114"/>
      <c r="BT175" s="114"/>
      <c r="BU175" s="114"/>
      <c r="BV175" s="114"/>
      <c r="BW175" s="114"/>
      <c r="BX175" s="81" t="s">
        <v>313</v>
      </c>
      <c r="BY175" s="68"/>
      <c r="BZ175" s="68"/>
      <c r="CA175" s="68"/>
      <c r="CB175" s="68"/>
      <c r="CC175" s="68"/>
      <c r="CD175" s="68"/>
      <c r="CE175" s="69"/>
      <c r="CF175" s="67" t="s">
        <v>178</v>
      </c>
      <c r="CG175" s="68"/>
      <c r="CH175" s="68"/>
      <c r="CI175" s="68"/>
      <c r="CJ175" s="68"/>
      <c r="CK175" s="68"/>
      <c r="CL175" s="68"/>
      <c r="CM175" s="68"/>
      <c r="CN175" s="68"/>
      <c r="CO175" s="68"/>
      <c r="CP175" s="68"/>
      <c r="CQ175" s="68"/>
      <c r="CR175" s="69"/>
      <c r="CS175" s="67"/>
      <c r="CT175" s="68"/>
      <c r="CU175" s="68"/>
      <c r="CV175" s="68"/>
      <c r="CW175" s="68"/>
      <c r="CX175" s="68"/>
      <c r="CY175" s="68"/>
      <c r="CZ175" s="68"/>
      <c r="DA175" s="68"/>
      <c r="DB175" s="68"/>
      <c r="DC175" s="68"/>
      <c r="DD175" s="68"/>
      <c r="DE175" s="69"/>
      <c r="DF175" s="55"/>
      <c r="DG175" s="56"/>
      <c r="DH175" s="56"/>
      <c r="DI175" s="56"/>
      <c r="DJ175" s="56"/>
      <c r="DK175" s="56"/>
      <c r="DL175" s="56"/>
      <c r="DM175" s="56"/>
      <c r="DN175" s="56"/>
      <c r="DO175" s="56"/>
      <c r="DP175" s="56"/>
      <c r="DQ175" s="56"/>
      <c r="DR175" s="57"/>
      <c r="DS175" s="55"/>
      <c r="DT175" s="56"/>
      <c r="DU175" s="56"/>
      <c r="DV175" s="56"/>
      <c r="DW175" s="56"/>
      <c r="DX175" s="56"/>
      <c r="DY175" s="56"/>
      <c r="DZ175" s="56"/>
      <c r="EA175" s="56"/>
      <c r="EB175" s="56"/>
      <c r="EC175" s="56"/>
      <c r="ED175" s="56"/>
      <c r="EE175" s="57"/>
      <c r="EF175" s="55"/>
      <c r="EG175" s="56"/>
      <c r="EH175" s="56"/>
      <c r="EI175" s="56"/>
      <c r="EJ175" s="56"/>
      <c r="EK175" s="56"/>
      <c r="EL175" s="56"/>
      <c r="EM175" s="56"/>
      <c r="EN175" s="56"/>
      <c r="EO175" s="56"/>
      <c r="EP175" s="56"/>
      <c r="EQ175" s="56"/>
      <c r="ER175" s="57"/>
      <c r="ES175" s="58"/>
      <c r="ET175" s="59"/>
      <c r="EU175" s="59"/>
      <c r="EV175" s="59"/>
      <c r="EW175" s="59"/>
      <c r="EX175" s="59"/>
      <c r="EY175" s="59"/>
      <c r="EZ175" s="59"/>
      <c r="FA175" s="59"/>
      <c r="FB175" s="59"/>
      <c r="FC175" s="59"/>
      <c r="FD175" s="59"/>
      <c r="FE175" s="60"/>
      <c r="HT175" s="7">
        <f>DF148+DF149+DF151+DF160+DF171+DF172</f>
        <v>15732561.66</v>
      </c>
    </row>
    <row r="176" spans="1:161" ht="12.75" customHeight="1">
      <c r="A176" s="108" t="s">
        <v>179</v>
      </c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08"/>
      <c r="BC176" s="108"/>
      <c r="BD176" s="108"/>
      <c r="BE176" s="108"/>
      <c r="BF176" s="108"/>
      <c r="BG176" s="108"/>
      <c r="BH176" s="108"/>
      <c r="BI176" s="108"/>
      <c r="BJ176" s="108"/>
      <c r="BK176" s="108"/>
      <c r="BL176" s="108"/>
      <c r="BM176" s="108"/>
      <c r="BN176" s="108"/>
      <c r="BO176" s="108"/>
      <c r="BP176" s="108"/>
      <c r="BQ176" s="108"/>
      <c r="BR176" s="108"/>
      <c r="BS176" s="108"/>
      <c r="BT176" s="108"/>
      <c r="BU176" s="108"/>
      <c r="BV176" s="108"/>
      <c r="BW176" s="108"/>
      <c r="BX176" s="109" t="s">
        <v>180</v>
      </c>
      <c r="BY176" s="110"/>
      <c r="BZ176" s="110"/>
      <c r="CA176" s="110"/>
      <c r="CB176" s="110"/>
      <c r="CC176" s="110"/>
      <c r="CD176" s="110"/>
      <c r="CE176" s="111"/>
      <c r="CF176" s="112" t="s">
        <v>181</v>
      </c>
      <c r="CG176" s="110"/>
      <c r="CH176" s="110"/>
      <c r="CI176" s="110"/>
      <c r="CJ176" s="110"/>
      <c r="CK176" s="110"/>
      <c r="CL176" s="110"/>
      <c r="CM176" s="110"/>
      <c r="CN176" s="110"/>
      <c r="CO176" s="110"/>
      <c r="CP176" s="110"/>
      <c r="CQ176" s="110"/>
      <c r="CR176" s="111"/>
      <c r="CS176" s="67"/>
      <c r="CT176" s="68"/>
      <c r="CU176" s="68"/>
      <c r="CV176" s="68"/>
      <c r="CW176" s="68"/>
      <c r="CX176" s="68"/>
      <c r="CY176" s="68"/>
      <c r="CZ176" s="68"/>
      <c r="DA176" s="68"/>
      <c r="DB176" s="68"/>
      <c r="DC176" s="68"/>
      <c r="DD176" s="68"/>
      <c r="DE176" s="69"/>
      <c r="DF176" s="55"/>
      <c r="DG176" s="56"/>
      <c r="DH176" s="56"/>
      <c r="DI176" s="56"/>
      <c r="DJ176" s="56"/>
      <c r="DK176" s="56"/>
      <c r="DL176" s="56"/>
      <c r="DM176" s="56"/>
      <c r="DN176" s="56"/>
      <c r="DO176" s="56"/>
      <c r="DP176" s="56"/>
      <c r="DQ176" s="56"/>
      <c r="DR176" s="57"/>
      <c r="DS176" s="55"/>
      <c r="DT176" s="56"/>
      <c r="DU176" s="56"/>
      <c r="DV176" s="56"/>
      <c r="DW176" s="56"/>
      <c r="DX176" s="56"/>
      <c r="DY176" s="56"/>
      <c r="DZ176" s="56"/>
      <c r="EA176" s="56"/>
      <c r="EB176" s="56"/>
      <c r="EC176" s="56"/>
      <c r="ED176" s="56"/>
      <c r="EE176" s="57"/>
      <c r="EF176" s="55"/>
      <c r="EG176" s="56"/>
      <c r="EH176" s="56"/>
      <c r="EI176" s="56"/>
      <c r="EJ176" s="56"/>
      <c r="EK176" s="56"/>
      <c r="EL176" s="56"/>
      <c r="EM176" s="56"/>
      <c r="EN176" s="56"/>
      <c r="EO176" s="56"/>
      <c r="EP176" s="56"/>
      <c r="EQ176" s="56"/>
      <c r="ER176" s="57"/>
      <c r="ES176" s="58" t="s">
        <v>42</v>
      </c>
      <c r="ET176" s="59"/>
      <c r="EU176" s="59"/>
      <c r="EV176" s="59"/>
      <c r="EW176" s="59"/>
      <c r="EX176" s="59"/>
      <c r="EY176" s="59"/>
      <c r="EZ176" s="59"/>
      <c r="FA176" s="59"/>
      <c r="FB176" s="59"/>
      <c r="FC176" s="59"/>
      <c r="FD176" s="59"/>
      <c r="FE176" s="60"/>
    </row>
    <row r="177" spans="1:161" ht="22.5" customHeight="1">
      <c r="A177" s="92" t="s">
        <v>182</v>
      </c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3"/>
      <c r="AJ177" s="93"/>
      <c r="AK177" s="93"/>
      <c r="AL177" s="93"/>
      <c r="AM177" s="93"/>
      <c r="AN177" s="93"/>
      <c r="AO177" s="93"/>
      <c r="AP177" s="93"/>
      <c r="AQ177" s="93"/>
      <c r="AR177" s="93"/>
      <c r="AS177" s="93"/>
      <c r="AT177" s="93"/>
      <c r="AU177" s="93"/>
      <c r="AV177" s="93"/>
      <c r="AW177" s="93"/>
      <c r="AX177" s="93"/>
      <c r="AY177" s="93"/>
      <c r="AZ177" s="93"/>
      <c r="BA177" s="93"/>
      <c r="BB177" s="93"/>
      <c r="BC177" s="93"/>
      <c r="BD177" s="93"/>
      <c r="BE177" s="93"/>
      <c r="BF177" s="93"/>
      <c r="BG177" s="93"/>
      <c r="BH177" s="93"/>
      <c r="BI177" s="93"/>
      <c r="BJ177" s="93"/>
      <c r="BK177" s="93"/>
      <c r="BL177" s="93"/>
      <c r="BM177" s="93"/>
      <c r="BN177" s="93"/>
      <c r="BO177" s="93"/>
      <c r="BP177" s="93"/>
      <c r="BQ177" s="93"/>
      <c r="BR177" s="93"/>
      <c r="BS177" s="93"/>
      <c r="BT177" s="93"/>
      <c r="BU177" s="93"/>
      <c r="BV177" s="93"/>
      <c r="BW177" s="93"/>
      <c r="BX177" s="104" t="s">
        <v>183</v>
      </c>
      <c r="BY177" s="105"/>
      <c r="BZ177" s="105"/>
      <c r="CA177" s="105"/>
      <c r="CB177" s="105"/>
      <c r="CC177" s="105"/>
      <c r="CD177" s="105"/>
      <c r="CE177" s="106"/>
      <c r="CF177" s="107"/>
      <c r="CG177" s="105"/>
      <c r="CH177" s="105"/>
      <c r="CI177" s="105"/>
      <c r="CJ177" s="105"/>
      <c r="CK177" s="105"/>
      <c r="CL177" s="105"/>
      <c r="CM177" s="105"/>
      <c r="CN177" s="105"/>
      <c r="CO177" s="105"/>
      <c r="CP177" s="105"/>
      <c r="CQ177" s="105"/>
      <c r="CR177" s="106"/>
      <c r="CS177" s="67"/>
      <c r="CT177" s="68"/>
      <c r="CU177" s="68"/>
      <c r="CV177" s="68"/>
      <c r="CW177" s="68"/>
      <c r="CX177" s="68"/>
      <c r="CY177" s="68"/>
      <c r="CZ177" s="68"/>
      <c r="DA177" s="68"/>
      <c r="DB177" s="68"/>
      <c r="DC177" s="68"/>
      <c r="DD177" s="68"/>
      <c r="DE177" s="69"/>
      <c r="DF177" s="55"/>
      <c r="DG177" s="56"/>
      <c r="DH177" s="56"/>
      <c r="DI177" s="56"/>
      <c r="DJ177" s="56"/>
      <c r="DK177" s="56"/>
      <c r="DL177" s="56"/>
      <c r="DM177" s="56"/>
      <c r="DN177" s="56"/>
      <c r="DO177" s="56"/>
      <c r="DP177" s="56"/>
      <c r="DQ177" s="56"/>
      <c r="DR177" s="57"/>
      <c r="DS177" s="55"/>
      <c r="DT177" s="56"/>
      <c r="DU177" s="56"/>
      <c r="DV177" s="56"/>
      <c r="DW177" s="56"/>
      <c r="DX177" s="56"/>
      <c r="DY177" s="56"/>
      <c r="DZ177" s="56"/>
      <c r="EA177" s="56"/>
      <c r="EB177" s="56"/>
      <c r="EC177" s="56"/>
      <c r="ED177" s="56"/>
      <c r="EE177" s="57"/>
      <c r="EF177" s="55"/>
      <c r="EG177" s="56"/>
      <c r="EH177" s="56"/>
      <c r="EI177" s="56"/>
      <c r="EJ177" s="56"/>
      <c r="EK177" s="56"/>
      <c r="EL177" s="56"/>
      <c r="EM177" s="56"/>
      <c r="EN177" s="56"/>
      <c r="EO177" s="56"/>
      <c r="EP177" s="56"/>
      <c r="EQ177" s="56"/>
      <c r="ER177" s="57"/>
      <c r="ES177" s="58" t="s">
        <v>42</v>
      </c>
      <c r="ET177" s="59"/>
      <c r="EU177" s="59"/>
      <c r="EV177" s="59"/>
      <c r="EW177" s="59"/>
      <c r="EX177" s="59"/>
      <c r="EY177" s="59"/>
      <c r="EZ177" s="59"/>
      <c r="FA177" s="59"/>
      <c r="FB177" s="59"/>
      <c r="FC177" s="59"/>
      <c r="FD177" s="59"/>
      <c r="FE177" s="60"/>
    </row>
    <row r="178" spans="1:161" ht="12.75" customHeight="1">
      <c r="A178" s="92" t="s">
        <v>184</v>
      </c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93"/>
      <c r="AM178" s="93"/>
      <c r="AN178" s="93"/>
      <c r="AO178" s="93"/>
      <c r="AP178" s="93"/>
      <c r="AQ178" s="93"/>
      <c r="AR178" s="93"/>
      <c r="AS178" s="93"/>
      <c r="AT178" s="93"/>
      <c r="AU178" s="93"/>
      <c r="AV178" s="93"/>
      <c r="AW178" s="93"/>
      <c r="AX178" s="93"/>
      <c r="AY178" s="93"/>
      <c r="AZ178" s="93"/>
      <c r="BA178" s="93"/>
      <c r="BB178" s="93"/>
      <c r="BC178" s="93"/>
      <c r="BD178" s="93"/>
      <c r="BE178" s="93"/>
      <c r="BF178" s="93"/>
      <c r="BG178" s="93"/>
      <c r="BH178" s="93"/>
      <c r="BI178" s="93"/>
      <c r="BJ178" s="93"/>
      <c r="BK178" s="93"/>
      <c r="BL178" s="93"/>
      <c r="BM178" s="93"/>
      <c r="BN178" s="93"/>
      <c r="BO178" s="93"/>
      <c r="BP178" s="93"/>
      <c r="BQ178" s="93"/>
      <c r="BR178" s="93"/>
      <c r="BS178" s="93"/>
      <c r="BT178" s="93"/>
      <c r="BU178" s="93"/>
      <c r="BV178" s="93"/>
      <c r="BW178" s="93"/>
      <c r="BX178" s="104" t="s">
        <v>185</v>
      </c>
      <c r="BY178" s="105"/>
      <c r="BZ178" s="105"/>
      <c r="CA178" s="105"/>
      <c r="CB178" s="105"/>
      <c r="CC178" s="105"/>
      <c r="CD178" s="105"/>
      <c r="CE178" s="106"/>
      <c r="CF178" s="107"/>
      <c r="CG178" s="105"/>
      <c r="CH178" s="105"/>
      <c r="CI178" s="105"/>
      <c r="CJ178" s="105"/>
      <c r="CK178" s="105"/>
      <c r="CL178" s="105"/>
      <c r="CM178" s="105"/>
      <c r="CN178" s="105"/>
      <c r="CO178" s="105"/>
      <c r="CP178" s="105"/>
      <c r="CQ178" s="105"/>
      <c r="CR178" s="106"/>
      <c r="CS178" s="67"/>
      <c r="CT178" s="68"/>
      <c r="CU178" s="68"/>
      <c r="CV178" s="68"/>
      <c r="CW178" s="68"/>
      <c r="CX178" s="68"/>
      <c r="CY178" s="68"/>
      <c r="CZ178" s="68"/>
      <c r="DA178" s="68"/>
      <c r="DB178" s="68"/>
      <c r="DC178" s="68"/>
      <c r="DD178" s="68"/>
      <c r="DE178" s="69"/>
      <c r="DF178" s="55"/>
      <c r="DG178" s="56"/>
      <c r="DH178" s="56"/>
      <c r="DI178" s="56"/>
      <c r="DJ178" s="56"/>
      <c r="DK178" s="56"/>
      <c r="DL178" s="56"/>
      <c r="DM178" s="56"/>
      <c r="DN178" s="56"/>
      <c r="DO178" s="56"/>
      <c r="DP178" s="56"/>
      <c r="DQ178" s="56"/>
      <c r="DR178" s="57"/>
      <c r="DS178" s="55"/>
      <c r="DT178" s="56"/>
      <c r="DU178" s="56"/>
      <c r="DV178" s="56"/>
      <c r="DW178" s="56"/>
      <c r="DX178" s="56"/>
      <c r="DY178" s="56"/>
      <c r="DZ178" s="56"/>
      <c r="EA178" s="56"/>
      <c r="EB178" s="56"/>
      <c r="EC178" s="56"/>
      <c r="ED178" s="56"/>
      <c r="EE178" s="57"/>
      <c r="EF178" s="55"/>
      <c r="EG178" s="56"/>
      <c r="EH178" s="56"/>
      <c r="EI178" s="56"/>
      <c r="EJ178" s="56"/>
      <c r="EK178" s="56"/>
      <c r="EL178" s="56"/>
      <c r="EM178" s="56"/>
      <c r="EN178" s="56"/>
      <c r="EO178" s="56"/>
      <c r="EP178" s="56"/>
      <c r="EQ178" s="56"/>
      <c r="ER178" s="57"/>
      <c r="ES178" s="58" t="s">
        <v>42</v>
      </c>
      <c r="ET178" s="59"/>
      <c r="EU178" s="59"/>
      <c r="EV178" s="59"/>
      <c r="EW178" s="59"/>
      <c r="EX178" s="59"/>
      <c r="EY178" s="59"/>
      <c r="EZ178" s="59"/>
      <c r="FA178" s="59"/>
      <c r="FB178" s="59"/>
      <c r="FC178" s="59"/>
      <c r="FD178" s="59"/>
      <c r="FE178" s="60"/>
    </row>
    <row r="179" spans="1:161" ht="9" customHeight="1">
      <c r="A179" s="92" t="s">
        <v>187</v>
      </c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93"/>
      <c r="AM179" s="93"/>
      <c r="AN179" s="93"/>
      <c r="AO179" s="93"/>
      <c r="AP179" s="93"/>
      <c r="AQ179" s="93"/>
      <c r="AR179" s="93"/>
      <c r="AS179" s="93"/>
      <c r="AT179" s="93"/>
      <c r="AU179" s="93"/>
      <c r="AV179" s="93"/>
      <c r="AW179" s="93"/>
      <c r="AX179" s="93"/>
      <c r="AY179" s="93"/>
      <c r="AZ179" s="93"/>
      <c r="BA179" s="93"/>
      <c r="BB179" s="93"/>
      <c r="BC179" s="93"/>
      <c r="BD179" s="93"/>
      <c r="BE179" s="93"/>
      <c r="BF179" s="93"/>
      <c r="BG179" s="93"/>
      <c r="BH179" s="93"/>
      <c r="BI179" s="93"/>
      <c r="BJ179" s="93"/>
      <c r="BK179" s="93"/>
      <c r="BL179" s="93"/>
      <c r="BM179" s="93"/>
      <c r="BN179" s="93"/>
      <c r="BO179" s="93"/>
      <c r="BP179" s="93"/>
      <c r="BQ179" s="93"/>
      <c r="BR179" s="93"/>
      <c r="BS179" s="93"/>
      <c r="BT179" s="93"/>
      <c r="BU179" s="93"/>
      <c r="BV179" s="93"/>
      <c r="BW179" s="93"/>
      <c r="BX179" s="104" t="s">
        <v>186</v>
      </c>
      <c r="BY179" s="105"/>
      <c r="BZ179" s="105"/>
      <c r="CA179" s="105"/>
      <c r="CB179" s="105"/>
      <c r="CC179" s="105"/>
      <c r="CD179" s="105"/>
      <c r="CE179" s="106"/>
      <c r="CF179" s="107"/>
      <c r="CG179" s="105"/>
      <c r="CH179" s="105"/>
      <c r="CI179" s="105"/>
      <c r="CJ179" s="105"/>
      <c r="CK179" s="105"/>
      <c r="CL179" s="105"/>
      <c r="CM179" s="105"/>
      <c r="CN179" s="105"/>
      <c r="CO179" s="105"/>
      <c r="CP179" s="105"/>
      <c r="CQ179" s="105"/>
      <c r="CR179" s="106"/>
      <c r="CS179" s="67"/>
      <c r="CT179" s="68"/>
      <c r="CU179" s="68"/>
      <c r="CV179" s="68"/>
      <c r="CW179" s="68"/>
      <c r="CX179" s="68"/>
      <c r="CY179" s="68"/>
      <c r="CZ179" s="68"/>
      <c r="DA179" s="68"/>
      <c r="DB179" s="68"/>
      <c r="DC179" s="68"/>
      <c r="DD179" s="68"/>
      <c r="DE179" s="69"/>
      <c r="DF179" s="55"/>
      <c r="DG179" s="56"/>
      <c r="DH179" s="56"/>
      <c r="DI179" s="56"/>
      <c r="DJ179" s="56"/>
      <c r="DK179" s="56"/>
      <c r="DL179" s="56"/>
      <c r="DM179" s="56"/>
      <c r="DN179" s="56"/>
      <c r="DO179" s="56"/>
      <c r="DP179" s="56"/>
      <c r="DQ179" s="56"/>
      <c r="DR179" s="57"/>
      <c r="DS179" s="55"/>
      <c r="DT179" s="56"/>
      <c r="DU179" s="56"/>
      <c r="DV179" s="56"/>
      <c r="DW179" s="56"/>
      <c r="DX179" s="56"/>
      <c r="DY179" s="56"/>
      <c r="DZ179" s="56"/>
      <c r="EA179" s="56"/>
      <c r="EB179" s="56"/>
      <c r="EC179" s="56"/>
      <c r="ED179" s="56"/>
      <c r="EE179" s="57"/>
      <c r="EF179" s="55"/>
      <c r="EG179" s="56"/>
      <c r="EH179" s="56"/>
      <c r="EI179" s="56"/>
      <c r="EJ179" s="56"/>
      <c r="EK179" s="56"/>
      <c r="EL179" s="56"/>
      <c r="EM179" s="56"/>
      <c r="EN179" s="56"/>
      <c r="EO179" s="56"/>
      <c r="EP179" s="56"/>
      <c r="EQ179" s="56"/>
      <c r="ER179" s="57"/>
      <c r="ES179" s="58" t="s">
        <v>42</v>
      </c>
      <c r="ET179" s="59"/>
      <c r="EU179" s="59"/>
      <c r="EV179" s="59"/>
      <c r="EW179" s="59"/>
      <c r="EX179" s="59"/>
      <c r="EY179" s="59"/>
      <c r="EZ179" s="59"/>
      <c r="FA179" s="59"/>
      <c r="FB179" s="59"/>
      <c r="FC179" s="59"/>
      <c r="FD179" s="59"/>
      <c r="FE179" s="60"/>
    </row>
    <row r="180" spans="1:161" ht="8.25" customHeight="1">
      <c r="A180" s="108" t="s">
        <v>188</v>
      </c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  <c r="AV180" s="108"/>
      <c r="AW180" s="108"/>
      <c r="AX180" s="108"/>
      <c r="AY180" s="108"/>
      <c r="AZ180" s="108"/>
      <c r="BA180" s="108"/>
      <c r="BB180" s="108"/>
      <c r="BC180" s="108"/>
      <c r="BD180" s="108"/>
      <c r="BE180" s="108"/>
      <c r="BF180" s="108"/>
      <c r="BG180" s="108"/>
      <c r="BH180" s="108"/>
      <c r="BI180" s="108"/>
      <c r="BJ180" s="108"/>
      <c r="BK180" s="108"/>
      <c r="BL180" s="108"/>
      <c r="BM180" s="108"/>
      <c r="BN180" s="108"/>
      <c r="BO180" s="108"/>
      <c r="BP180" s="108"/>
      <c r="BQ180" s="108"/>
      <c r="BR180" s="108"/>
      <c r="BS180" s="108"/>
      <c r="BT180" s="108"/>
      <c r="BU180" s="108"/>
      <c r="BV180" s="108"/>
      <c r="BW180" s="108"/>
      <c r="BX180" s="109" t="s">
        <v>189</v>
      </c>
      <c r="BY180" s="110"/>
      <c r="BZ180" s="110"/>
      <c r="CA180" s="110"/>
      <c r="CB180" s="110"/>
      <c r="CC180" s="110"/>
      <c r="CD180" s="110"/>
      <c r="CE180" s="111"/>
      <c r="CF180" s="112" t="s">
        <v>42</v>
      </c>
      <c r="CG180" s="110"/>
      <c r="CH180" s="110"/>
      <c r="CI180" s="110"/>
      <c r="CJ180" s="110"/>
      <c r="CK180" s="110"/>
      <c r="CL180" s="110"/>
      <c r="CM180" s="110"/>
      <c r="CN180" s="110"/>
      <c r="CO180" s="110"/>
      <c r="CP180" s="110"/>
      <c r="CQ180" s="110"/>
      <c r="CR180" s="111"/>
      <c r="CS180" s="67"/>
      <c r="CT180" s="68"/>
      <c r="CU180" s="68"/>
      <c r="CV180" s="68"/>
      <c r="CW180" s="68"/>
      <c r="CX180" s="68"/>
      <c r="CY180" s="68"/>
      <c r="CZ180" s="68"/>
      <c r="DA180" s="68"/>
      <c r="DB180" s="68"/>
      <c r="DC180" s="68"/>
      <c r="DD180" s="68"/>
      <c r="DE180" s="69"/>
      <c r="DF180" s="55"/>
      <c r="DG180" s="56"/>
      <c r="DH180" s="56"/>
      <c r="DI180" s="56"/>
      <c r="DJ180" s="56"/>
      <c r="DK180" s="56"/>
      <c r="DL180" s="56"/>
      <c r="DM180" s="56"/>
      <c r="DN180" s="56"/>
      <c r="DO180" s="56"/>
      <c r="DP180" s="56"/>
      <c r="DQ180" s="56"/>
      <c r="DR180" s="57"/>
      <c r="DS180" s="55"/>
      <c r="DT180" s="56"/>
      <c r="DU180" s="56"/>
      <c r="DV180" s="56"/>
      <c r="DW180" s="56"/>
      <c r="DX180" s="56"/>
      <c r="DY180" s="56"/>
      <c r="DZ180" s="56"/>
      <c r="EA180" s="56"/>
      <c r="EB180" s="56"/>
      <c r="EC180" s="56"/>
      <c r="ED180" s="56"/>
      <c r="EE180" s="57"/>
      <c r="EF180" s="55"/>
      <c r="EG180" s="56"/>
      <c r="EH180" s="56"/>
      <c r="EI180" s="56"/>
      <c r="EJ180" s="56"/>
      <c r="EK180" s="56"/>
      <c r="EL180" s="56"/>
      <c r="EM180" s="56"/>
      <c r="EN180" s="56"/>
      <c r="EO180" s="56"/>
      <c r="EP180" s="56"/>
      <c r="EQ180" s="56"/>
      <c r="ER180" s="57"/>
      <c r="ES180" s="58" t="s">
        <v>42</v>
      </c>
      <c r="ET180" s="59"/>
      <c r="EU180" s="59"/>
      <c r="EV180" s="59"/>
      <c r="EW180" s="59"/>
      <c r="EX180" s="59"/>
      <c r="EY180" s="59"/>
      <c r="EZ180" s="59"/>
      <c r="FA180" s="59"/>
      <c r="FB180" s="59"/>
      <c r="FC180" s="59"/>
      <c r="FD180" s="59"/>
      <c r="FE180" s="60"/>
    </row>
    <row r="181" spans="1:161" ht="19.5" customHeight="1">
      <c r="A181" s="92" t="s">
        <v>190</v>
      </c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AI181" s="93"/>
      <c r="AJ181" s="93"/>
      <c r="AK181" s="93"/>
      <c r="AL181" s="93"/>
      <c r="AM181" s="93"/>
      <c r="AN181" s="93"/>
      <c r="AO181" s="93"/>
      <c r="AP181" s="93"/>
      <c r="AQ181" s="93"/>
      <c r="AR181" s="93"/>
      <c r="AS181" s="93"/>
      <c r="AT181" s="93"/>
      <c r="AU181" s="93"/>
      <c r="AV181" s="93"/>
      <c r="AW181" s="93"/>
      <c r="AX181" s="93"/>
      <c r="AY181" s="93"/>
      <c r="AZ181" s="93"/>
      <c r="BA181" s="93"/>
      <c r="BB181" s="93"/>
      <c r="BC181" s="93"/>
      <c r="BD181" s="93"/>
      <c r="BE181" s="93"/>
      <c r="BF181" s="93"/>
      <c r="BG181" s="93"/>
      <c r="BH181" s="93"/>
      <c r="BI181" s="93"/>
      <c r="BJ181" s="93"/>
      <c r="BK181" s="93"/>
      <c r="BL181" s="93"/>
      <c r="BM181" s="93"/>
      <c r="BN181" s="93"/>
      <c r="BO181" s="93"/>
      <c r="BP181" s="93"/>
      <c r="BQ181" s="93"/>
      <c r="BR181" s="93"/>
      <c r="BS181" s="93"/>
      <c r="BT181" s="93"/>
      <c r="BU181" s="93"/>
      <c r="BV181" s="93"/>
      <c r="BW181" s="93"/>
      <c r="BX181" s="104" t="s">
        <v>191</v>
      </c>
      <c r="BY181" s="105"/>
      <c r="BZ181" s="105"/>
      <c r="CA181" s="105"/>
      <c r="CB181" s="105"/>
      <c r="CC181" s="105"/>
      <c r="CD181" s="105"/>
      <c r="CE181" s="106"/>
      <c r="CF181" s="107" t="s">
        <v>192</v>
      </c>
      <c r="CG181" s="105"/>
      <c r="CH181" s="105"/>
      <c r="CI181" s="105"/>
      <c r="CJ181" s="105"/>
      <c r="CK181" s="105"/>
      <c r="CL181" s="105"/>
      <c r="CM181" s="105"/>
      <c r="CN181" s="105"/>
      <c r="CO181" s="105"/>
      <c r="CP181" s="105"/>
      <c r="CQ181" s="105"/>
      <c r="CR181" s="106"/>
      <c r="CS181" s="67"/>
      <c r="CT181" s="68"/>
      <c r="CU181" s="68"/>
      <c r="CV181" s="68"/>
      <c r="CW181" s="68"/>
      <c r="CX181" s="68"/>
      <c r="CY181" s="68"/>
      <c r="CZ181" s="68"/>
      <c r="DA181" s="68"/>
      <c r="DB181" s="68"/>
      <c r="DC181" s="68"/>
      <c r="DD181" s="68"/>
      <c r="DE181" s="69"/>
      <c r="DF181" s="55"/>
      <c r="DG181" s="56"/>
      <c r="DH181" s="56"/>
      <c r="DI181" s="56"/>
      <c r="DJ181" s="56"/>
      <c r="DK181" s="56"/>
      <c r="DL181" s="56"/>
      <c r="DM181" s="56"/>
      <c r="DN181" s="56"/>
      <c r="DO181" s="56"/>
      <c r="DP181" s="56"/>
      <c r="DQ181" s="56"/>
      <c r="DR181" s="57"/>
      <c r="DS181" s="55"/>
      <c r="DT181" s="56"/>
      <c r="DU181" s="56"/>
      <c r="DV181" s="56"/>
      <c r="DW181" s="56"/>
      <c r="DX181" s="56"/>
      <c r="DY181" s="56"/>
      <c r="DZ181" s="56"/>
      <c r="EA181" s="56"/>
      <c r="EB181" s="56"/>
      <c r="EC181" s="56"/>
      <c r="ED181" s="56"/>
      <c r="EE181" s="57"/>
      <c r="EF181" s="55"/>
      <c r="EG181" s="56"/>
      <c r="EH181" s="56"/>
      <c r="EI181" s="56"/>
      <c r="EJ181" s="56"/>
      <c r="EK181" s="56"/>
      <c r="EL181" s="56"/>
      <c r="EM181" s="56"/>
      <c r="EN181" s="56"/>
      <c r="EO181" s="56"/>
      <c r="EP181" s="56"/>
      <c r="EQ181" s="56"/>
      <c r="ER181" s="57"/>
      <c r="ES181" s="58" t="s">
        <v>42</v>
      </c>
      <c r="ET181" s="59"/>
      <c r="EU181" s="59"/>
      <c r="EV181" s="59"/>
      <c r="EW181" s="59"/>
      <c r="EX181" s="59"/>
      <c r="EY181" s="59"/>
      <c r="EZ181" s="59"/>
      <c r="FA181" s="59"/>
      <c r="FB181" s="59"/>
      <c r="FC181" s="59"/>
      <c r="FD181" s="59"/>
      <c r="FE181" s="60"/>
    </row>
    <row r="182" spans="1:161" ht="9" customHeight="1" hidden="1" thickBot="1">
      <c r="A182" s="92"/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  <c r="AM182" s="93"/>
      <c r="AN182" s="93"/>
      <c r="AO182" s="93"/>
      <c r="AP182" s="93"/>
      <c r="AQ182" s="93"/>
      <c r="AR182" s="93"/>
      <c r="AS182" s="93"/>
      <c r="AT182" s="93"/>
      <c r="AU182" s="93"/>
      <c r="AV182" s="93"/>
      <c r="AW182" s="93"/>
      <c r="AX182" s="93"/>
      <c r="AY182" s="93"/>
      <c r="AZ182" s="93"/>
      <c r="BA182" s="93"/>
      <c r="BB182" s="93"/>
      <c r="BC182" s="93"/>
      <c r="BD182" s="93"/>
      <c r="BE182" s="93"/>
      <c r="BF182" s="93"/>
      <c r="BG182" s="93"/>
      <c r="BH182" s="93"/>
      <c r="BI182" s="93"/>
      <c r="BJ182" s="93"/>
      <c r="BK182" s="93"/>
      <c r="BL182" s="93"/>
      <c r="BM182" s="93"/>
      <c r="BN182" s="93"/>
      <c r="BO182" s="93"/>
      <c r="BP182" s="93"/>
      <c r="BQ182" s="93"/>
      <c r="BR182" s="93"/>
      <c r="BS182" s="93"/>
      <c r="BT182" s="93"/>
      <c r="BU182" s="93"/>
      <c r="BV182" s="93"/>
      <c r="BW182" s="93"/>
      <c r="BX182" s="94"/>
      <c r="BY182" s="95"/>
      <c r="BZ182" s="95"/>
      <c r="CA182" s="95"/>
      <c r="CB182" s="95"/>
      <c r="CC182" s="95"/>
      <c r="CD182" s="95"/>
      <c r="CE182" s="96"/>
      <c r="CF182" s="97"/>
      <c r="CG182" s="95"/>
      <c r="CH182" s="95"/>
      <c r="CI182" s="95"/>
      <c r="CJ182" s="95"/>
      <c r="CK182" s="95"/>
      <c r="CL182" s="95"/>
      <c r="CM182" s="95"/>
      <c r="CN182" s="95"/>
      <c r="CO182" s="95"/>
      <c r="CP182" s="95"/>
      <c r="CQ182" s="95"/>
      <c r="CR182" s="96"/>
      <c r="CS182" s="98"/>
      <c r="CT182" s="99"/>
      <c r="CU182" s="99"/>
      <c r="CV182" s="99"/>
      <c r="CW182" s="99"/>
      <c r="CX182" s="99"/>
      <c r="CY182" s="99"/>
      <c r="CZ182" s="99"/>
      <c r="DA182" s="99"/>
      <c r="DB182" s="99"/>
      <c r="DC182" s="99"/>
      <c r="DD182" s="99"/>
      <c r="DE182" s="100"/>
      <c r="DF182" s="101"/>
      <c r="DG182" s="102"/>
      <c r="DH182" s="102"/>
      <c r="DI182" s="102"/>
      <c r="DJ182" s="102"/>
      <c r="DK182" s="102"/>
      <c r="DL182" s="102"/>
      <c r="DM182" s="102"/>
      <c r="DN182" s="102"/>
      <c r="DO182" s="102"/>
      <c r="DP182" s="102"/>
      <c r="DQ182" s="102"/>
      <c r="DR182" s="103"/>
      <c r="DS182" s="101"/>
      <c r="DT182" s="102"/>
      <c r="DU182" s="102"/>
      <c r="DV182" s="102"/>
      <c r="DW182" s="102"/>
      <c r="DX182" s="102"/>
      <c r="DY182" s="102"/>
      <c r="DZ182" s="102"/>
      <c r="EA182" s="102"/>
      <c r="EB182" s="102"/>
      <c r="EC182" s="102"/>
      <c r="ED182" s="102"/>
      <c r="EE182" s="103"/>
      <c r="EF182" s="86"/>
      <c r="EG182" s="87"/>
      <c r="EH182" s="87"/>
      <c r="EI182" s="87"/>
      <c r="EJ182" s="87"/>
      <c r="EK182" s="87"/>
      <c r="EL182" s="87"/>
      <c r="EM182" s="87"/>
      <c r="EN182" s="87"/>
      <c r="EO182" s="87"/>
      <c r="EP182" s="87"/>
      <c r="EQ182" s="87"/>
      <c r="ER182" s="88"/>
      <c r="ES182" s="89"/>
      <c r="ET182" s="90"/>
      <c r="EU182" s="90"/>
      <c r="EV182" s="90"/>
      <c r="EW182" s="90"/>
      <c r="EX182" s="90"/>
      <c r="EY182" s="90"/>
      <c r="EZ182" s="90"/>
      <c r="FA182" s="90"/>
      <c r="FB182" s="90"/>
      <c r="FC182" s="90"/>
      <c r="FD182" s="90"/>
      <c r="FE182" s="91"/>
    </row>
    <row r="183" spans="97:135" ht="3" customHeight="1" hidden="1"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</row>
    <row r="184" spans="97:135" ht="11.25"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</row>
  </sheetData>
  <sheetProtection/>
  <mergeCells count="1282">
    <mergeCell ref="EF69:ER69"/>
    <mergeCell ref="ES69:FE69"/>
    <mergeCell ref="A69:BW69"/>
    <mergeCell ref="BX69:CE69"/>
    <mergeCell ref="CF69:CR69"/>
    <mergeCell ref="CS69:DE69"/>
    <mergeCell ref="DF69:DR69"/>
    <mergeCell ref="DS69:EE69"/>
    <mergeCell ref="EF164:ER164"/>
    <mergeCell ref="ES164:FE164"/>
    <mergeCell ref="A164:BW164"/>
    <mergeCell ref="BX164:CE164"/>
    <mergeCell ref="CF164:CR164"/>
    <mergeCell ref="CS164:DE164"/>
    <mergeCell ref="DF164:DR164"/>
    <mergeCell ref="DS164:EE164"/>
    <mergeCell ref="EF112:ER112"/>
    <mergeCell ref="ES112:FE112"/>
    <mergeCell ref="A156:BW156"/>
    <mergeCell ref="BX156:CE156"/>
    <mergeCell ref="CF156:CR156"/>
    <mergeCell ref="CS156:DE156"/>
    <mergeCell ref="DF156:DR156"/>
    <mergeCell ref="DS156:EE156"/>
    <mergeCell ref="EF156:ER156"/>
    <mergeCell ref="ES156:FE156"/>
    <mergeCell ref="A112:BW112"/>
    <mergeCell ref="BX112:CE112"/>
    <mergeCell ref="CF112:CR112"/>
    <mergeCell ref="CS112:DE112"/>
    <mergeCell ref="DF112:DR112"/>
    <mergeCell ref="DS112:EE112"/>
    <mergeCell ref="A94:BW94"/>
    <mergeCell ref="BX94:CE94"/>
    <mergeCell ref="CF94:CR94"/>
    <mergeCell ref="CS94:DE94"/>
    <mergeCell ref="DF94:DR94"/>
    <mergeCell ref="DS94:EE94"/>
    <mergeCell ref="EF57:ER57"/>
    <mergeCell ref="ES57:FE57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57:BW57"/>
    <mergeCell ref="BX57:CE57"/>
    <mergeCell ref="CF57:CR57"/>
    <mergeCell ref="CS57:DE57"/>
    <mergeCell ref="DF57:DR57"/>
    <mergeCell ref="DS57:EE57"/>
    <mergeCell ref="CF51:CR51"/>
    <mergeCell ref="CS51:DE51"/>
    <mergeCell ref="DF51:DR51"/>
    <mergeCell ref="DS51:EE51"/>
    <mergeCell ref="EF51:ER51"/>
    <mergeCell ref="ES51:FE51"/>
    <mergeCell ref="EF110:ER110"/>
    <mergeCell ref="ES110:FE110"/>
    <mergeCell ref="A161:BW161"/>
    <mergeCell ref="BX161:CE161"/>
    <mergeCell ref="CF161:CR161"/>
    <mergeCell ref="CS161:DE161"/>
    <mergeCell ref="DF161:DR161"/>
    <mergeCell ref="DS161:EE161"/>
    <mergeCell ref="EF161:ER161"/>
    <mergeCell ref="ES161:FE161"/>
    <mergeCell ref="A110:BW110"/>
    <mergeCell ref="BX110:CE110"/>
    <mergeCell ref="CF110:CR110"/>
    <mergeCell ref="CS110:DE110"/>
    <mergeCell ref="DF110:DR110"/>
    <mergeCell ref="DS110:EE110"/>
    <mergeCell ref="EF55:ER55"/>
    <mergeCell ref="ES55:FE55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55:BW55"/>
    <mergeCell ref="BX55:CE55"/>
    <mergeCell ref="CF55:CR55"/>
    <mergeCell ref="CS55:DE55"/>
    <mergeCell ref="DF55:DR55"/>
    <mergeCell ref="DS55:EE55"/>
    <mergeCell ref="EF56:ER56"/>
    <mergeCell ref="ES56:FE56"/>
    <mergeCell ref="A56:BW56"/>
    <mergeCell ref="BX56:CE56"/>
    <mergeCell ref="CF56:CR56"/>
    <mergeCell ref="CS56:DE56"/>
    <mergeCell ref="DF56:DR56"/>
    <mergeCell ref="DS56:EE56"/>
    <mergeCell ref="EF113:ER113"/>
    <mergeCell ref="ES113:FE113"/>
    <mergeCell ref="A113:BW113"/>
    <mergeCell ref="BX113:CE113"/>
    <mergeCell ref="CF113:CR113"/>
    <mergeCell ref="CS113:DE113"/>
    <mergeCell ref="DF113:DR113"/>
    <mergeCell ref="DS113:EE113"/>
    <mergeCell ref="A95:BW95"/>
    <mergeCell ref="BX95:CE95"/>
    <mergeCell ref="CF95:CR95"/>
    <mergeCell ref="CS95:DE95"/>
    <mergeCell ref="DF95:DR95"/>
    <mergeCell ref="DS95:EE95"/>
    <mergeCell ref="EF111:ER111"/>
    <mergeCell ref="ES111:FE111"/>
    <mergeCell ref="A111:BW111"/>
    <mergeCell ref="BX111:CE111"/>
    <mergeCell ref="CF111:CR111"/>
    <mergeCell ref="CS111:DE111"/>
    <mergeCell ref="DF111:DR111"/>
    <mergeCell ref="DS111:EE111"/>
    <mergeCell ref="EF54:ER54"/>
    <mergeCell ref="ES54:FE54"/>
    <mergeCell ref="A93:BW93"/>
    <mergeCell ref="BX93:CE93"/>
    <mergeCell ref="CF93:CR93"/>
    <mergeCell ref="CS93:DE93"/>
    <mergeCell ref="DF93:DR93"/>
    <mergeCell ref="DS93:EE93"/>
    <mergeCell ref="EF93:ER93"/>
    <mergeCell ref="ES93:FE93"/>
    <mergeCell ref="A54:BW54"/>
    <mergeCell ref="BX54:CE54"/>
    <mergeCell ref="CF54:CR54"/>
    <mergeCell ref="CS54:DE54"/>
    <mergeCell ref="DF54:DR54"/>
    <mergeCell ref="DS54:EE54"/>
    <mergeCell ref="EF35:ER35"/>
    <mergeCell ref="ES35:FE35"/>
    <mergeCell ref="A35:BW35"/>
    <mergeCell ref="BX35:CE35"/>
    <mergeCell ref="CF35:CR35"/>
    <mergeCell ref="CS35:DE35"/>
    <mergeCell ref="DF35:DR35"/>
    <mergeCell ref="DS35:EE35"/>
    <mergeCell ref="BX48:CE48"/>
    <mergeCell ref="A48:BW48"/>
    <mergeCell ref="ES48:FE48"/>
    <mergeCell ref="EF48:ER48"/>
    <mergeCell ref="DS48:EE48"/>
    <mergeCell ref="DF48:DR48"/>
    <mergeCell ref="CS48:DE48"/>
    <mergeCell ref="CF48:CR48"/>
    <mergeCell ref="DW1:FE1"/>
    <mergeCell ref="DW2:FE2"/>
    <mergeCell ref="DW3:FE3"/>
    <mergeCell ref="DW4:FE4"/>
    <mergeCell ref="DW5:FE5"/>
    <mergeCell ref="DW6:EI6"/>
    <mergeCell ref="EL6:FE6"/>
    <mergeCell ref="DW7:EI7"/>
    <mergeCell ref="EL7:FE7"/>
    <mergeCell ref="DW8:DX8"/>
    <mergeCell ref="DY8:EA8"/>
    <mergeCell ref="EB8:EC8"/>
    <mergeCell ref="EE8:ES8"/>
    <mergeCell ref="ET8:EV8"/>
    <mergeCell ref="EW8:EY8"/>
    <mergeCell ref="AP10:DE10"/>
    <mergeCell ref="DF10:DI10"/>
    <mergeCell ref="AT11:DE11"/>
    <mergeCell ref="ES11:FE12"/>
    <mergeCell ref="BG13:BJ13"/>
    <mergeCell ref="BK13:BM13"/>
    <mergeCell ref="BN13:BO13"/>
    <mergeCell ref="BQ13:CE13"/>
    <mergeCell ref="CF13:CH13"/>
    <mergeCell ref="CI13:CK13"/>
    <mergeCell ref="EF13:EP13"/>
    <mergeCell ref="ES13:FE13"/>
    <mergeCell ref="A14:AA14"/>
    <mergeCell ref="EE14:EP14"/>
    <mergeCell ref="ES14:FE14"/>
    <mergeCell ref="AB15:DP15"/>
    <mergeCell ref="EE15:EP15"/>
    <mergeCell ref="ES15:FE15"/>
    <mergeCell ref="EE16:EP16"/>
    <mergeCell ref="ES16:FE16"/>
    <mergeCell ref="EE17:EP17"/>
    <mergeCell ref="ES17:FE17"/>
    <mergeCell ref="K18:DP18"/>
    <mergeCell ref="EE18:EP18"/>
    <mergeCell ref="ES18:FE18"/>
    <mergeCell ref="EE19:EP19"/>
    <mergeCell ref="ES19:FE19"/>
    <mergeCell ref="A21:FE21"/>
    <mergeCell ref="A23:BW25"/>
    <mergeCell ref="BX23:CE25"/>
    <mergeCell ref="CF23:CR25"/>
    <mergeCell ref="CS23:DE25"/>
    <mergeCell ref="DF23:FE23"/>
    <mergeCell ref="DF24:DK24"/>
    <mergeCell ref="DL24:DN24"/>
    <mergeCell ref="DO24:DR24"/>
    <mergeCell ref="DS24:DX24"/>
    <mergeCell ref="DY24:EA24"/>
    <mergeCell ref="EB24:EE24"/>
    <mergeCell ref="EF24:EK24"/>
    <mergeCell ref="EL24:EN24"/>
    <mergeCell ref="EO24:ER24"/>
    <mergeCell ref="ES24:FE25"/>
    <mergeCell ref="DF25:DR25"/>
    <mergeCell ref="DS25:EE25"/>
    <mergeCell ref="EF25:ER25"/>
    <mergeCell ref="A26:BW26"/>
    <mergeCell ref="BX26:CE26"/>
    <mergeCell ref="CF26:CR26"/>
    <mergeCell ref="CS26:DE26"/>
    <mergeCell ref="DF26:DR26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EF29:ER29"/>
    <mergeCell ref="ES29:FE29"/>
    <mergeCell ref="A29:BW29"/>
    <mergeCell ref="BX29:CE29"/>
    <mergeCell ref="CF29:CR29"/>
    <mergeCell ref="CS29:DE29"/>
    <mergeCell ref="DF29:DR29"/>
    <mergeCell ref="DS29:EE29"/>
    <mergeCell ref="A30:BW30"/>
    <mergeCell ref="BX30:CE30"/>
    <mergeCell ref="CF30:CR30"/>
    <mergeCell ref="CS30:DE30"/>
    <mergeCell ref="DF30:DR30"/>
    <mergeCell ref="DS30:EE30"/>
    <mergeCell ref="EF30:ER30"/>
    <mergeCell ref="ES30:FE30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7:BW37"/>
    <mergeCell ref="BX37:CE37"/>
    <mergeCell ref="CF37:CR37"/>
    <mergeCell ref="CS37:DE37"/>
    <mergeCell ref="DF37:DR37"/>
    <mergeCell ref="DS37:EE37"/>
    <mergeCell ref="EF37:ER37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41:BW41"/>
    <mergeCell ref="BX41:CE42"/>
    <mergeCell ref="CF41:CR42"/>
    <mergeCell ref="CS41:DE42"/>
    <mergeCell ref="DF41:DR42"/>
    <mergeCell ref="DS41:EE42"/>
    <mergeCell ref="EF41:ER42"/>
    <mergeCell ref="ES41:FE42"/>
    <mergeCell ref="A42:BW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EF52:ER52"/>
    <mergeCell ref="ES52:FE52"/>
    <mergeCell ref="A50:BW50"/>
    <mergeCell ref="BX50:CE50"/>
    <mergeCell ref="CF50:CR50"/>
    <mergeCell ref="CS50:DE50"/>
    <mergeCell ref="DF50:DR50"/>
    <mergeCell ref="DS50:EE50"/>
    <mergeCell ref="A51:BW51"/>
    <mergeCell ref="BX51:CE51"/>
    <mergeCell ref="EF60:ER60"/>
    <mergeCell ref="ES60:FE60"/>
    <mergeCell ref="EF50:ER50"/>
    <mergeCell ref="ES50:FE50"/>
    <mergeCell ref="A52:BW52"/>
    <mergeCell ref="BX52:CE52"/>
    <mergeCell ref="CF52:CR52"/>
    <mergeCell ref="CS52:DE52"/>
    <mergeCell ref="DF52:DR52"/>
    <mergeCell ref="DS52:EE52"/>
    <mergeCell ref="A60:BW60"/>
    <mergeCell ref="BX60:CE60"/>
    <mergeCell ref="CF60:CR60"/>
    <mergeCell ref="CS60:DE60"/>
    <mergeCell ref="DF60:DR60"/>
    <mergeCell ref="DS60:EE60"/>
    <mergeCell ref="A61:BW61"/>
    <mergeCell ref="BX61:CE62"/>
    <mergeCell ref="CF61:CR62"/>
    <mergeCell ref="CS61:DE62"/>
    <mergeCell ref="DF61:DR62"/>
    <mergeCell ref="DS61:EE62"/>
    <mergeCell ref="EF61:ER62"/>
    <mergeCell ref="ES61:FE62"/>
    <mergeCell ref="A62:BW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4:BW64"/>
    <mergeCell ref="BX64:CE65"/>
    <mergeCell ref="CF64:CR65"/>
    <mergeCell ref="CS64:DE65"/>
    <mergeCell ref="DF64:DR65"/>
    <mergeCell ref="DS64:EE65"/>
    <mergeCell ref="EF64:ER65"/>
    <mergeCell ref="ES64:FE65"/>
    <mergeCell ref="A65:BW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71:BW71"/>
    <mergeCell ref="BX71:CE72"/>
    <mergeCell ref="CF71:CR72"/>
    <mergeCell ref="CS71:DE72"/>
    <mergeCell ref="DF71:DR72"/>
    <mergeCell ref="DS71:EE72"/>
    <mergeCell ref="EF71:ER72"/>
    <mergeCell ref="ES71:FE72"/>
    <mergeCell ref="A72:BW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6:BW76"/>
    <mergeCell ref="BX76:CE77"/>
    <mergeCell ref="CF76:CR77"/>
    <mergeCell ref="CS76:DE77"/>
    <mergeCell ref="DF76:DR77"/>
    <mergeCell ref="DS76:EE77"/>
    <mergeCell ref="EF76:ER77"/>
    <mergeCell ref="ES76:FE77"/>
    <mergeCell ref="A77:BW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EF87:ER87"/>
    <mergeCell ref="ES87:FE87"/>
    <mergeCell ref="A86:BW86"/>
    <mergeCell ref="BX86:CE86"/>
    <mergeCell ref="CF86:CR86"/>
    <mergeCell ref="CS86:DE86"/>
    <mergeCell ref="DF86:DR86"/>
    <mergeCell ref="DS86:EE86"/>
    <mergeCell ref="EF88:ER88"/>
    <mergeCell ref="ES88:FE88"/>
    <mergeCell ref="EF86:ER86"/>
    <mergeCell ref="ES86:FE86"/>
    <mergeCell ref="A87:BW87"/>
    <mergeCell ref="BX87:CE87"/>
    <mergeCell ref="CF87:CR87"/>
    <mergeCell ref="CS87:DE87"/>
    <mergeCell ref="DF87:DR87"/>
    <mergeCell ref="DS87:EE87"/>
    <mergeCell ref="A88:BW88"/>
    <mergeCell ref="BX88:CE88"/>
    <mergeCell ref="CF88:CR88"/>
    <mergeCell ref="CS88:DE88"/>
    <mergeCell ref="DF88:DR88"/>
    <mergeCell ref="DS88:EE88"/>
    <mergeCell ref="A89:BW89"/>
    <mergeCell ref="BX89:CE89"/>
    <mergeCell ref="CF89:CR89"/>
    <mergeCell ref="CS89:DE89"/>
    <mergeCell ref="DF89:DR89"/>
    <mergeCell ref="DS89:EE89"/>
    <mergeCell ref="A90:BW90"/>
    <mergeCell ref="BX90:CE90"/>
    <mergeCell ref="CF90:CR90"/>
    <mergeCell ref="CS90:DE90"/>
    <mergeCell ref="DF90:DR90"/>
    <mergeCell ref="DS90:EE90"/>
    <mergeCell ref="BX96:CE96"/>
    <mergeCell ref="CF96:CR96"/>
    <mergeCell ref="CS96:DE96"/>
    <mergeCell ref="DF96:DR96"/>
    <mergeCell ref="EF89:ER89"/>
    <mergeCell ref="ES89:FE89"/>
    <mergeCell ref="EF90:ER90"/>
    <mergeCell ref="ES90:FE90"/>
    <mergeCell ref="ES96:FE96"/>
    <mergeCell ref="DS96:EE96"/>
    <mergeCell ref="A97:BW97"/>
    <mergeCell ref="BX97:CE97"/>
    <mergeCell ref="CF97:CR97"/>
    <mergeCell ref="CS97:DE97"/>
    <mergeCell ref="DF97:DR97"/>
    <mergeCell ref="DS97:EE97"/>
    <mergeCell ref="EF97:ER97"/>
    <mergeCell ref="ES97:FE97"/>
    <mergeCell ref="A96:BW96"/>
    <mergeCell ref="A98:BW98"/>
    <mergeCell ref="BX98:CE98"/>
    <mergeCell ref="CF98:CR98"/>
    <mergeCell ref="CS98:DE98"/>
    <mergeCell ref="DF98:DR98"/>
    <mergeCell ref="DS98:EE98"/>
    <mergeCell ref="EF98:ER98"/>
    <mergeCell ref="ES98:FE98"/>
    <mergeCell ref="A99:BW99"/>
    <mergeCell ref="BX99:CE99"/>
    <mergeCell ref="CF99:CR99"/>
    <mergeCell ref="CS99:DE99"/>
    <mergeCell ref="DF99:DR99"/>
    <mergeCell ref="DS99:EE99"/>
    <mergeCell ref="EF99:ER99"/>
    <mergeCell ref="ES99:FE99"/>
    <mergeCell ref="A100:BW100"/>
    <mergeCell ref="BX100:CE100"/>
    <mergeCell ref="CF100:CR100"/>
    <mergeCell ref="CS100:DE100"/>
    <mergeCell ref="DF100:DR100"/>
    <mergeCell ref="DS100:EE100"/>
    <mergeCell ref="EF100:ER100"/>
    <mergeCell ref="ES100:FE100"/>
    <mergeCell ref="A101:BW101"/>
    <mergeCell ref="BX101:CE101"/>
    <mergeCell ref="CF101:CR101"/>
    <mergeCell ref="CS101:DE101"/>
    <mergeCell ref="DF101:DR101"/>
    <mergeCell ref="DS101:EE101"/>
    <mergeCell ref="EF101:ER101"/>
    <mergeCell ref="ES101:FE101"/>
    <mergeCell ref="A102:BW102"/>
    <mergeCell ref="BX102:CE102"/>
    <mergeCell ref="CF102:CR102"/>
    <mergeCell ref="CS102:DE102"/>
    <mergeCell ref="DF102:DR102"/>
    <mergeCell ref="DS102:EE102"/>
    <mergeCell ref="EF102:ER102"/>
    <mergeCell ref="ES102:FE102"/>
    <mergeCell ref="A103:BW103"/>
    <mergeCell ref="BX103:CE103"/>
    <mergeCell ref="CF103:CR103"/>
    <mergeCell ref="CS103:DE103"/>
    <mergeCell ref="DF103:DR103"/>
    <mergeCell ref="DS103:EE103"/>
    <mergeCell ref="EF103:ER103"/>
    <mergeCell ref="ES103:FE103"/>
    <mergeCell ref="EF104:ER104"/>
    <mergeCell ref="ES104:FE104"/>
    <mergeCell ref="A104:BW104"/>
    <mergeCell ref="BX104:CE104"/>
    <mergeCell ref="CF104:CR104"/>
    <mergeCell ref="CS104:DE104"/>
    <mergeCell ref="DF104:DR104"/>
    <mergeCell ref="DS104:EE104"/>
    <mergeCell ref="A105:BW105"/>
    <mergeCell ref="BX105:CE105"/>
    <mergeCell ref="CF105:CR105"/>
    <mergeCell ref="CS105:DE105"/>
    <mergeCell ref="DF105:DR105"/>
    <mergeCell ref="DS105:EE105"/>
    <mergeCell ref="EF105:ER105"/>
    <mergeCell ref="ES105:FE105"/>
    <mergeCell ref="A106:BW106"/>
    <mergeCell ref="BX106:CE106"/>
    <mergeCell ref="CF106:CR106"/>
    <mergeCell ref="CS106:DE106"/>
    <mergeCell ref="DF106:DR106"/>
    <mergeCell ref="DS106:EE106"/>
    <mergeCell ref="EF106:ER106"/>
    <mergeCell ref="ES106:FE106"/>
    <mergeCell ref="EF108:ER108"/>
    <mergeCell ref="ES108:FE108"/>
    <mergeCell ref="EF107:ER107"/>
    <mergeCell ref="ES107:FE107"/>
    <mergeCell ref="A107:BW107"/>
    <mergeCell ref="BX107:CE107"/>
    <mergeCell ref="CF107:CR107"/>
    <mergeCell ref="CS107:DE107"/>
    <mergeCell ref="DF107:DR107"/>
    <mergeCell ref="DS107:EE107"/>
    <mergeCell ref="A108:BW108"/>
    <mergeCell ref="BX108:CE108"/>
    <mergeCell ref="CF108:CR108"/>
    <mergeCell ref="CS108:DE108"/>
    <mergeCell ref="DF108:DR108"/>
    <mergeCell ref="DS108:EE108"/>
    <mergeCell ref="A114:BW114"/>
    <mergeCell ref="BX114:CE114"/>
    <mergeCell ref="CF114:CR114"/>
    <mergeCell ref="CS114:DE114"/>
    <mergeCell ref="DF114:DR114"/>
    <mergeCell ref="DS114:EE114"/>
    <mergeCell ref="EF114:ER114"/>
    <mergeCell ref="ES114:FE114"/>
    <mergeCell ref="A115:BW115"/>
    <mergeCell ref="BX115:CE115"/>
    <mergeCell ref="CF115:CR115"/>
    <mergeCell ref="CS115:DE115"/>
    <mergeCell ref="DF115:DR115"/>
    <mergeCell ref="DS115:EE115"/>
    <mergeCell ref="EF115:ER115"/>
    <mergeCell ref="ES115:FE115"/>
    <mergeCell ref="A116:BW116"/>
    <mergeCell ref="BX116:CE116"/>
    <mergeCell ref="CF116:CR116"/>
    <mergeCell ref="CS116:DE116"/>
    <mergeCell ref="DF116:DR116"/>
    <mergeCell ref="DS116:EE116"/>
    <mergeCell ref="EF116:ER116"/>
    <mergeCell ref="ES116:FE116"/>
    <mergeCell ref="A117:BW117"/>
    <mergeCell ref="BX117:CE117"/>
    <mergeCell ref="CF117:CR117"/>
    <mergeCell ref="CS117:DE117"/>
    <mergeCell ref="DF117:DR117"/>
    <mergeCell ref="DS117:EE117"/>
    <mergeCell ref="EF117:ER117"/>
    <mergeCell ref="ES117:FE117"/>
    <mergeCell ref="A118:BW118"/>
    <mergeCell ref="BX118:CE118"/>
    <mergeCell ref="CF118:CR118"/>
    <mergeCell ref="CS118:DE118"/>
    <mergeCell ref="DF118:DR118"/>
    <mergeCell ref="DS118:EE118"/>
    <mergeCell ref="EF118:ER118"/>
    <mergeCell ref="ES118:FE118"/>
    <mergeCell ref="A119:BW119"/>
    <mergeCell ref="BX119:CE119"/>
    <mergeCell ref="CF119:CR119"/>
    <mergeCell ref="CS119:DE119"/>
    <mergeCell ref="DF119:DR119"/>
    <mergeCell ref="DS119:EE119"/>
    <mergeCell ref="EF119:ER119"/>
    <mergeCell ref="ES119:FE119"/>
    <mergeCell ref="A120:BW120"/>
    <mergeCell ref="BX120:CE120"/>
    <mergeCell ref="CF120:CR120"/>
    <mergeCell ref="CS120:DE120"/>
    <mergeCell ref="DF120:DR120"/>
    <mergeCell ref="DS120:EE120"/>
    <mergeCell ref="EF120:ER120"/>
    <mergeCell ref="ES120:FE120"/>
    <mergeCell ref="A121:BW121"/>
    <mergeCell ref="BX121:CE121"/>
    <mergeCell ref="CF121:CR121"/>
    <mergeCell ref="CS121:DE121"/>
    <mergeCell ref="DF121:DR121"/>
    <mergeCell ref="DS121:EE121"/>
    <mergeCell ref="EF121:ER121"/>
    <mergeCell ref="ES121:FE121"/>
    <mergeCell ref="A122:BW122"/>
    <mergeCell ref="BX122:CE122"/>
    <mergeCell ref="CF122:CR122"/>
    <mergeCell ref="CS122:DE122"/>
    <mergeCell ref="DF122:DR122"/>
    <mergeCell ref="DS122:EE122"/>
    <mergeCell ref="EF122:ER122"/>
    <mergeCell ref="ES122:FE122"/>
    <mergeCell ref="A123:BW123"/>
    <mergeCell ref="BX123:CE123"/>
    <mergeCell ref="CF123:CR123"/>
    <mergeCell ref="CS123:DE123"/>
    <mergeCell ref="DF123:DR123"/>
    <mergeCell ref="DS123:EE123"/>
    <mergeCell ref="EF123:ER123"/>
    <mergeCell ref="ES123:FE123"/>
    <mergeCell ref="A124:BW124"/>
    <mergeCell ref="BX124:CE124"/>
    <mergeCell ref="CF124:CR124"/>
    <mergeCell ref="CS124:DE124"/>
    <mergeCell ref="DF124:DR124"/>
    <mergeCell ref="DS124:EE124"/>
    <mergeCell ref="EF124:ER124"/>
    <mergeCell ref="ES124:FE124"/>
    <mergeCell ref="A125:BW125"/>
    <mergeCell ref="BX125:CE125"/>
    <mergeCell ref="CF125:CR125"/>
    <mergeCell ref="CS125:DE125"/>
    <mergeCell ref="DF125:DR125"/>
    <mergeCell ref="DS125:EE125"/>
    <mergeCell ref="EF125:ER125"/>
    <mergeCell ref="ES125:FE125"/>
    <mergeCell ref="A126:BW126"/>
    <mergeCell ref="BX126:CE126"/>
    <mergeCell ref="CF126:CR126"/>
    <mergeCell ref="CS126:DE126"/>
    <mergeCell ref="DF126:DR126"/>
    <mergeCell ref="DS126:EE126"/>
    <mergeCell ref="EF126:ER126"/>
    <mergeCell ref="ES126:FE126"/>
    <mergeCell ref="A127:BW127"/>
    <mergeCell ref="BX127:CE127"/>
    <mergeCell ref="CF127:CR127"/>
    <mergeCell ref="CS127:DE127"/>
    <mergeCell ref="DF127:DR127"/>
    <mergeCell ref="DS127:EE127"/>
    <mergeCell ref="EF127:ER127"/>
    <mergeCell ref="ES127:FE127"/>
    <mergeCell ref="A128:BW128"/>
    <mergeCell ref="BX128:CE128"/>
    <mergeCell ref="CF128:CR128"/>
    <mergeCell ref="CS128:DE128"/>
    <mergeCell ref="DF128:DR128"/>
    <mergeCell ref="DS128:EE128"/>
    <mergeCell ref="EF128:ER128"/>
    <mergeCell ref="ES128:FE128"/>
    <mergeCell ref="A129:BW129"/>
    <mergeCell ref="BX129:CE129"/>
    <mergeCell ref="CF129:CR129"/>
    <mergeCell ref="CS129:DE129"/>
    <mergeCell ref="DF129:DR129"/>
    <mergeCell ref="DS129:EE129"/>
    <mergeCell ref="EF129:ER129"/>
    <mergeCell ref="ES129:FE129"/>
    <mergeCell ref="A130:BW130"/>
    <mergeCell ref="BX130:CE130"/>
    <mergeCell ref="CF130:CR130"/>
    <mergeCell ref="CS130:DE130"/>
    <mergeCell ref="DF130:DR130"/>
    <mergeCell ref="DS130:EE130"/>
    <mergeCell ref="EF130:ER130"/>
    <mergeCell ref="ES130:FE130"/>
    <mergeCell ref="A131:BW131"/>
    <mergeCell ref="BX131:CE131"/>
    <mergeCell ref="CF131:CR131"/>
    <mergeCell ref="CS131:DE131"/>
    <mergeCell ref="DF131:DR131"/>
    <mergeCell ref="DS131:EE131"/>
    <mergeCell ref="EF131:ER131"/>
    <mergeCell ref="ES131:FE131"/>
    <mergeCell ref="A132:BW132"/>
    <mergeCell ref="BX132:CE132"/>
    <mergeCell ref="CF132:CR132"/>
    <mergeCell ref="CS132:DE132"/>
    <mergeCell ref="DF132:DR132"/>
    <mergeCell ref="DS132:EE132"/>
    <mergeCell ref="EF132:ER132"/>
    <mergeCell ref="ES132:FE132"/>
    <mergeCell ref="A133:BW133"/>
    <mergeCell ref="BX133:CE133"/>
    <mergeCell ref="CF133:CR133"/>
    <mergeCell ref="CS133:DE133"/>
    <mergeCell ref="DF133:DR133"/>
    <mergeCell ref="DS133:EE133"/>
    <mergeCell ref="EF133:ER133"/>
    <mergeCell ref="ES133:FE133"/>
    <mergeCell ref="A134:BW134"/>
    <mergeCell ref="BX134:CE134"/>
    <mergeCell ref="CF134:CR134"/>
    <mergeCell ref="CS134:DE134"/>
    <mergeCell ref="DF134:DR134"/>
    <mergeCell ref="DS134:EE134"/>
    <mergeCell ref="EF134:ER134"/>
    <mergeCell ref="ES134:FE134"/>
    <mergeCell ref="A135:BW135"/>
    <mergeCell ref="BX135:CE135"/>
    <mergeCell ref="CF135:CR135"/>
    <mergeCell ref="CS135:DE135"/>
    <mergeCell ref="DF135:DR135"/>
    <mergeCell ref="DS135:EE135"/>
    <mergeCell ref="EF135:ER135"/>
    <mergeCell ref="ES135:FE135"/>
    <mergeCell ref="A136:BW136"/>
    <mergeCell ref="BX136:CE136"/>
    <mergeCell ref="CF136:CR136"/>
    <mergeCell ref="CS136:DE136"/>
    <mergeCell ref="DF136:DR136"/>
    <mergeCell ref="DS136:EE136"/>
    <mergeCell ref="EF136:ER136"/>
    <mergeCell ref="ES136:FE136"/>
    <mergeCell ref="A137:BW137"/>
    <mergeCell ref="BX137:CE137"/>
    <mergeCell ref="CF137:CR137"/>
    <mergeCell ref="CS137:DE137"/>
    <mergeCell ref="DF137:DR137"/>
    <mergeCell ref="DS137:EE137"/>
    <mergeCell ref="EF137:ER137"/>
    <mergeCell ref="ES137:FE137"/>
    <mergeCell ref="A138:BW138"/>
    <mergeCell ref="BX138:CE138"/>
    <mergeCell ref="CF138:CR138"/>
    <mergeCell ref="CS138:DE138"/>
    <mergeCell ref="DF138:DR138"/>
    <mergeCell ref="DS138:EE138"/>
    <mergeCell ref="EF138:ER138"/>
    <mergeCell ref="ES138:FE138"/>
    <mergeCell ref="A139:BW139"/>
    <mergeCell ref="BX139:CE139"/>
    <mergeCell ref="CF139:CR139"/>
    <mergeCell ref="CS139:DE139"/>
    <mergeCell ref="DF139:DR139"/>
    <mergeCell ref="DS139:EE139"/>
    <mergeCell ref="EF139:ER139"/>
    <mergeCell ref="ES139:FE139"/>
    <mergeCell ref="A140:BW140"/>
    <mergeCell ref="BX140:CE140"/>
    <mergeCell ref="CF140:CR140"/>
    <mergeCell ref="CS140:DE140"/>
    <mergeCell ref="DF140:DR140"/>
    <mergeCell ref="DS140:EE140"/>
    <mergeCell ref="EF140:ER140"/>
    <mergeCell ref="ES140:FE140"/>
    <mergeCell ref="A141:BW141"/>
    <mergeCell ref="BX141:CE141"/>
    <mergeCell ref="CF141:CR141"/>
    <mergeCell ref="CS141:DE141"/>
    <mergeCell ref="DF141:DR141"/>
    <mergeCell ref="DS141:EE141"/>
    <mergeCell ref="EF141:ER141"/>
    <mergeCell ref="ES141:FE141"/>
    <mergeCell ref="A142:BW142"/>
    <mergeCell ref="BX142:CE142"/>
    <mergeCell ref="CF142:CR142"/>
    <mergeCell ref="CS142:DE142"/>
    <mergeCell ref="DF142:DR142"/>
    <mergeCell ref="DS142:EE142"/>
    <mergeCell ref="EF142:ER142"/>
    <mergeCell ref="ES142:FE142"/>
    <mergeCell ref="A143:BW143"/>
    <mergeCell ref="BX143:CE143"/>
    <mergeCell ref="CF143:CR143"/>
    <mergeCell ref="CS143:DE143"/>
    <mergeCell ref="DF143:DR143"/>
    <mergeCell ref="DS143:EE143"/>
    <mergeCell ref="EF143:ER143"/>
    <mergeCell ref="ES143:FE143"/>
    <mergeCell ref="A144:BW144"/>
    <mergeCell ref="BX144:CE144"/>
    <mergeCell ref="CF144:CR144"/>
    <mergeCell ref="CS144:DE144"/>
    <mergeCell ref="DF144:DR144"/>
    <mergeCell ref="DS144:EE144"/>
    <mergeCell ref="EF144:ER144"/>
    <mergeCell ref="ES144:FE144"/>
    <mergeCell ref="A145:BW145"/>
    <mergeCell ref="BX145:CE145"/>
    <mergeCell ref="CF145:CR145"/>
    <mergeCell ref="CS145:DE145"/>
    <mergeCell ref="DF145:DR145"/>
    <mergeCell ref="DS145:EE145"/>
    <mergeCell ref="EF145:ER145"/>
    <mergeCell ref="ES145:FE145"/>
    <mergeCell ref="A146:BW146"/>
    <mergeCell ref="BX146:CE146"/>
    <mergeCell ref="CF146:CR146"/>
    <mergeCell ref="CS146:DE146"/>
    <mergeCell ref="DF146:DR146"/>
    <mergeCell ref="DS146:EE146"/>
    <mergeCell ref="EF146:ER146"/>
    <mergeCell ref="ES146:FE146"/>
    <mergeCell ref="A147:BW147"/>
    <mergeCell ref="BX147:CE147"/>
    <mergeCell ref="CF147:CR147"/>
    <mergeCell ref="CS147:DE147"/>
    <mergeCell ref="DF147:DR147"/>
    <mergeCell ref="DS147:EE147"/>
    <mergeCell ref="EF147:ER147"/>
    <mergeCell ref="ES147:FE147"/>
    <mergeCell ref="EF148:ER148"/>
    <mergeCell ref="ES148:FE148"/>
    <mergeCell ref="A148:BW148"/>
    <mergeCell ref="BX148:CE148"/>
    <mergeCell ref="CF148:CR148"/>
    <mergeCell ref="CS148:DE148"/>
    <mergeCell ref="DF148:DR148"/>
    <mergeCell ref="DS148:EE148"/>
    <mergeCell ref="EF149:ER149"/>
    <mergeCell ref="ES149:FE149"/>
    <mergeCell ref="A149:BW149"/>
    <mergeCell ref="BX149:CE149"/>
    <mergeCell ref="CF149:CR149"/>
    <mergeCell ref="CS149:DE149"/>
    <mergeCell ref="DF149:DR149"/>
    <mergeCell ref="DS149:EE149"/>
    <mergeCell ref="A150:BW150"/>
    <mergeCell ref="BX150:CE150"/>
    <mergeCell ref="CF150:CR150"/>
    <mergeCell ref="CS150:DE150"/>
    <mergeCell ref="DF150:DR150"/>
    <mergeCell ref="DS150:EE150"/>
    <mergeCell ref="EF150:ER150"/>
    <mergeCell ref="ES150:FE150"/>
    <mergeCell ref="A151:BW151"/>
    <mergeCell ref="BX151:CE151"/>
    <mergeCell ref="CF151:CR151"/>
    <mergeCell ref="CS151:DE151"/>
    <mergeCell ref="DF151:DR151"/>
    <mergeCell ref="DS151:EE151"/>
    <mergeCell ref="EF151:ER151"/>
    <mergeCell ref="ES151:FE151"/>
    <mergeCell ref="EF153:ER153"/>
    <mergeCell ref="ES153:FE153"/>
    <mergeCell ref="A152:BW152"/>
    <mergeCell ref="BX152:CE152"/>
    <mergeCell ref="CF152:CR152"/>
    <mergeCell ref="CS152:DE152"/>
    <mergeCell ref="DF152:DR152"/>
    <mergeCell ref="DS152:EE152"/>
    <mergeCell ref="EF152:ER152"/>
    <mergeCell ref="ES152:FE152"/>
    <mergeCell ref="A153:BW153"/>
    <mergeCell ref="BX153:CE153"/>
    <mergeCell ref="CF153:CR153"/>
    <mergeCell ref="CS153:DE153"/>
    <mergeCell ref="DF153:DR153"/>
    <mergeCell ref="DS153:EE153"/>
    <mergeCell ref="ES155:FE155"/>
    <mergeCell ref="A154:BW154"/>
    <mergeCell ref="BX154:CE154"/>
    <mergeCell ref="CF154:CR154"/>
    <mergeCell ref="CS154:DE154"/>
    <mergeCell ref="DF154:DR154"/>
    <mergeCell ref="DS154:EE154"/>
    <mergeCell ref="EF154:ER154"/>
    <mergeCell ref="ES154:FE154"/>
    <mergeCell ref="BX155:CE155"/>
    <mergeCell ref="CF155:CR155"/>
    <mergeCell ref="CS155:DE155"/>
    <mergeCell ref="DF155:DR155"/>
    <mergeCell ref="DS155:EE155"/>
    <mergeCell ref="EF155:ER155"/>
    <mergeCell ref="EF165:ER165"/>
    <mergeCell ref="CS165:DE165"/>
    <mergeCell ref="DF165:DR165"/>
    <mergeCell ref="DS165:EE165"/>
    <mergeCell ref="EF160:ER160"/>
    <mergeCell ref="ES165:FE165"/>
    <mergeCell ref="A157:BW157"/>
    <mergeCell ref="BX157:CE157"/>
    <mergeCell ref="CF157:CR157"/>
    <mergeCell ref="CS157:DE157"/>
    <mergeCell ref="DF157:DR157"/>
    <mergeCell ref="DS157:EE157"/>
    <mergeCell ref="A165:BW165"/>
    <mergeCell ref="BX165:CE165"/>
    <mergeCell ref="CF165:CR165"/>
    <mergeCell ref="A166:BW166"/>
    <mergeCell ref="BX166:CE166"/>
    <mergeCell ref="CF166:CR166"/>
    <mergeCell ref="CS166:DE166"/>
    <mergeCell ref="DF166:DR166"/>
    <mergeCell ref="DS166:EE166"/>
    <mergeCell ref="EF166:ER166"/>
    <mergeCell ref="ES166:FE166"/>
    <mergeCell ref="A167:BW167"/>
    <mergeCell ref="BX167:CE167"/>
    <mergeCell ref="CF167:CR167"/>
    <mergeCell ref="CS167:DE167"/>
    <mergeCell ref="DF167:DR167"/>
    <mergeCell ref="DS167:EE167"/>
    <mergeCell ref="EF167:ER167"/>
    <mergeCell ref="ES167:FE167"/>
    <mergeCell ref="A168:BW168"/>
    <mergeCell ref="BX168:CE168"/>
    <mergeCell ref="CF168:CR168"/>
    <mergeCell ref="CS168:DE168"/>
    <mergeCell ref="DF168:DR168"/>
    <mergeCell ref="DS168:EE168"/>
    <mergeCell ref="EF168:ER168"/>
    <mergeCell ref="ES168:FE168"/>
    <mergeCell ref="A169:BW169"/>
    <mergeCell ref="BX169:CE169"/>
    <mergeCell ref="CF169:CR169"/>
    <mergeCell ref="CS169:DE169"/>
    <mergeCell ref="DF169:DR169"/>
    <mergeCell ref="DS169:EE169"/>
    <mergeCell ref="EF169:ER169"/>
    <mergeCell ref="ES169:FE169"/>
    <mergeCell ref="A170:BW170"/>
    <mergeCell ref="BX170:CE170"/>
    <mergeCell ref="CF170:CR170"/>
    <mergeCell ref="CS170:DE170"/>
    <mergeCell ref="DF170:DR170"/>
    <mergeCell ref="DS170:EE170"/>
    <mergeCell ref="EF170:ER170"/>
    <mergeCell ref="ES170:FE170"/>
    <mergeCell ref="A173:BW173"/>
    <mergeCell ref="BX173:CE173"/>
    <mergeCell ref="CF173:CR173"/>
    <mergeCell ref="CS173:DE173"/>
    <mergeCell ref="DF173:DR173"/>
    <mergeCell ref="DS173:EE173"/>
    <mergeCell ref="EF173:ER173"/>
    <mergeCell ref="ES173:FE173"/>
    <mergeCell ref="A174:BW174"/>
    <mergeCell ref="BX174:CE174"/>
    <mergeCell ref="CF174:CR174"/>
    <mergeCell ref="CS174:DE174"/>
    <mergeCell ref="DF174:DR174"/>
    <mergeCell ref="DS174:EE174"/>
    <mergeCell ref="EF174:ER174"/>
    <mergeCell ref="ES174:FE174"/>
    <mergeCell ref="A175:BW175"/>
    <mergeCell ref="BX175:CE175"/>
    <mergeCell ref="CF175:CR175"/>
    <mergeCell ref="CS175:DE175"/>
    <mergeCell ref="DF175:DR175"/>
    <mergeCell ref="DS175:EE175"/>
    <mergeCell ref="EF175:ER175"/>
    <mergeCell ref="ES175:FE175"/>
    <mergeCell ref="A176:BW176"/>
    <mergeCell ref="BX176:CE176"/>
    <mergeCell ref="CF176:CR176"/>
    <mergeCell ref="CS176:DE176"/>
    <mergeCell ref="DF176:DR176"/>
    <mergeCell ref="DS176:EE176"/>
    <mergeCell ref="EF176:ER176"/>
    <mergeCell ref="ES176:FE176"/>
    <mergeCell ref="A177:BW177"/>
    <mergeCell ref="BX177:CE177"/>
    <mergeCell ref="CF177:CR177"/>
    <mergeCell ref="CS177:DE177"/>
    <mergeCell ref="DF177:DR177"/>
    <mergeCell ref="DS177:EE177"/>
    <mergeCell ref="EF177:ER177"/>
    <mergeCell ref="ES177:FE177"/>
    <mergeCell ref="A178:BW178"/>
    <mergeCell ref="BX178:CE178"/>
    <mergeCell ref="CF178:CR178"/>
    <mergeCell ref="CS178:DE178"/>
    <mergeCell ref="DF178:DR178"/>
    <mergeCell ref="DS178:EE178"/>
    <mergeCell ref="EF178:ER178"/>
    <mergeCell ref="ES178:FE178"/>
    <mergeCell ref="A179:BW179"/>
    <mergeCell ref="BX179:CE179"/>
    <mergeCell ref="CF179:CR179"/>
    <mergeCell ref="CS179:DE179"/>
    <mergeCell ref="DF179:DR179"/>
    <mergeCell ref="DS179:EE179"/>
    <mergeCell ref="EF179:ER179"/>
    <mergeCell ref="ES179:FE179"/>
    <mergeCell ref="A180:BW180"/>
    <mergeCell ref="BX180:CE180"/>
    <mergeCell ref="CF180:CR180"/>
    <mergeCell ref="CS180:DE180"/>
    <mergeCell ref="DF180:DR180"/>
    <mergeCell ref="DS180:EE180"/>
    <mergeCell ref="EF180:ER180"/>
    <mergeCell ref="ES180:FE180"/>
    <mergeCell ref="A181:BW181"/>
    <mergeCell ref="BX181:CE181"/>
    <mergeCell ref="CF181:CR181"/>
    <mergeCell ref="CS181:DE181"/>
    <mergeCell ref="DF181:DR181"/>
    <mergeCell ref="DS181:EE181"/>
    <mergeCell ref="EF181:ER181"/>
    <mergeCell ref="ES181:FE181"/>
    <mergeCell ref="EF182:ER182"/>
    <mergeCell ref="ES182:FE182"/>
    <mergeCell ref="A182:BW182"/>
    <mergeCell ref="BX182:CE182"/>
    <mergeCell ref="CF182:CR182"/>
    <mergeCell ref="CS182:DE182"/>
    <mergeCell ref="DF182:DR182"/>
    <mergeCell ref="DS182:EE182"/>
    <mergeCell ref="ES53:FE53"/>
    <mergeCell ref="A160:BW160"/>
    <mergeCell ref="BX160:CE160"/>
    <mergeCell ref="CF160:CR160"/>
    <mergeCell ref="CS160:DE160"/>
    <mergeCell ref="DF160:DR160"/>
    <mergeCell ref="DS160:EE160"/>
    <mergeCell ref="EF157:ER157"/>
    <mergeCell ref="ES157:FE157"/>
    <mergeCell ref="A155:BW155"/>
    <mergeCell ref="ES160:FE160"/>
    <mergeCell ref="A53:BW53"/>
    <mergeCell ref="BX53:CE53"/>
    <mergeCell ref="CF53:CR53"/>
    <mergeCell ref="CS53:DE53"/>
    <mergeCell ref="DF53:DR53"/>
    <mergeCell ref="DS53:EE53"/>
    <mergeCell ref="A91:BW91"/>
    <mergeCell ref="EF53:ER53"/>
    <mergeCell ref="CF91:CR91"/>
    <mergeCell ref="CS91:DE91"/>
    <mergeCell ref="DF91:DR91"/>
    <mergeCell ref="DS91:EE91"/>
    <mergeCell ref="EF91:ER91"/>
    <mergeCell ref="EF96:ER96"/>
    <mergeCell ref="ES91:FE91"/>
    <mergeCell ref="EF95:ER95"/>
    <mergeCell ref="ES95:FE95"/>
    <mergeCell ref="EF94:ER94"/>
    <mergeCell ref="ES94:FE94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BX91:CE91"/>
    <mergeCell ref="A159:BW159"/>
    <mergeCell ref="BX159:CE159"/>
    <mergeCell ref="CF159:CR159"/>
    <mergeCell ref="CS159:DE159"/>
    <mergeCell ref="DF159:DR159"/>
    <mergeCell ref="DS159:EE159"/>
    <mergeCell ref="EF159:ER159"/>
    <mergeCell ref="ES159:FE159"/>
    <mergeCell ref="A109:BW109"/>
    <mergeCell ref="BX109:CE109"/>
    <mergeCell ref="CF109:CR109"/>
    <mergeCell ref="CS109:DE109"/>
    <mergeCell ref="DF109:DR109"/>
    <mergeCell ref="DS109:EE109"/>
    <mergeCell ref="EF109:ER109"/>
    <mergeCell ref="ES109:FE109"/>
    <mergeCell ref="EF158:ER158"/>
    <mergeCell ref="ES158:FE158"/>
    <mergeCell ref="A158:BW158"/>
    <mergeCell ref="BX158:CE158"/>
    <mergeCell ref="CF158:CR158"/>
    <mergeCell ref="CS158:DE158"/>
    <mergeCell ref="DF158:DR158"/>
    <mergeCell ref="DS158:EE158"/>
    <mergeCell ref="A172:BW172"/>
    <mergeCell ref="BX172:CE172"/>
    <mergeCell ref="CF172:CR172"/>
    <mergeCell ref="CS172:DE172"/>
    <mergeCell ref="DF172:DR172"/>
    <mergeCell ref="DS172:EE172"/>
    <mergeCell ref="EF172:ER172"/>
    <mergeCell ref="ES172:FE172"/>
    <mergeCell ref="A171:BW171"/>
    <mergeCell ref="BX171:CE171"/>
    <mergeCell ref="CF171:CR171"/>
    <mergeCell ref="CS171:DE171"/>
    <mergeCell ref="DF171:DR171"/>
    <mergeCell ref="DS171:EE171"/>
    <mergeCell ref="EF171:ER171"/>
    <mergeCell ref="ES171:FE171"/>
    <mergeCell ref="EF162:ER162"/>
    <mergeCell ref="ES162:FE162"/>
    <mergeCell ref="A162:BW162"/>
    <mergeCell ref="BX162:CE162"/>
    <mergeCell ref="CF162:CR162"/>
    <mergeCell ref="CS162:DE162"/>
    <mergeCell ref="DF162:DR162"/>
    <mergeCell ref="DS162:EE162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163:BW163"/>
    <mergeCell ref="BX163:CE163"/>
    <mergeCell ref="CF163:CR163"/>
    <mergeCell ref="CS163:DE163"/>
    <mergeCell ref="DF163:DR163"/>
    <mergeCell ref="DS163:EE163"/>
    <mergeCell ref="EF163:ER163"/>
    <mergeCell ref="ES163:FE163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P52"/>
  <sheetViews>
    <sheetView tabSelected="1" view="pageBreakPreview" zoomScaleSheetLayoutView="100" zoomScalePageLayoutView="0" workbookViewId="0" topLeftCell="A13">
      <selection activeCell="GR14" sqref="GR14"/>
    </sheetView>
  </sheetViews>
  <sheetFormatPr defaultColWidth="0.875" defaultRowHeight="12.75"/>
  <cols>
    <col min="1" max="6" width="0.875" style="1" customWidth="1"/>
    <col min="7" max="7" width="0.74609375" style="1" customWidth="1"/>
    <col min="8" max="8" width="0.875" style="1" hidden="1" customWidth="1"/>
    <col min="9" max="57" width="0.875" style="1" customWidth="1"/>
    <col min="58" max="58" width="1.37890625" style="1" customWidth="1"/>
    <col min="59" max="59" width="3.00390625" style="1" customWidth="1"/>
    <col min="60" max="62" width="0.875" style="1" customWidth="1"/>
    <col min="63" max="63" width="0.6171875" style="1" customWidth="1"/>
    <col min="64" max="66" width="0.875" style="1" hidden="1" customWidth="1"/>
    <col min="67" max="67" width="0.74609375" style="1" hidden="1" customWidth="1"/>
    <col min="68" max="70" width="0.875" style="1" hidden="1" customWidth="1"/>
    <col min="71" max="74" width="0.875" style="1" customWidth="1"/>
    <col min="75" max="75" width="2.625" style="1" customWidth="1"/>
    <col min="76" max="76" width="4.625" style="1" hidden="1" customWidth="1"/>
    <col min="77" max="77" width="5.25390625" style="1" customWidth="1"/>
    <col min="78" max="79" width="0.875" style="1" hidden="1" customWidth="1"/>
    <col min="80" max="80" width="0.12890625" style="1" hidden="1" customWidth="1"/>
    <col min="81" max="82" width="0.875" style="1" hidden="1" customWidth="1"/>
    <col min="83" max="83" width="0.12890625" style="1" hidden="1" customWidth="1"/>
    <col min="84" max="84" width="0.875" style="1" hidden="1" customWidth="1"/>
    <col min="85" max="85" width="0.74609375" style="1" hidden="1" customWidth="1"/>
    <col min="86" max="91" width="0.875" style="1" hidden="1" customWidth="1"/>
    <col min="92" max="103" width="0.875" style="1" customWidth="1"/>
    <col min="104" max="104" width="1.25" style="1" customWidth="1"/>
    <col min="105" max="105" width="0.875" style="1" hidden="1" customWidth="1"/>
    <col min="106" max="106" width="0.74609375" style="1" hidden="1" customWidth="1"/>
    <col min="107" max="107" width="0.875" style="1" hidden="1" customWidth="1"/>
    <col min="108" max="108" width="1.75390625" style="1" hidden="1" customWidth="1"/>
    <col min="109" max="109" width="0.6171875" style="1" hidden="1" customWidth="1"/>
    <col min="110" max="110" width="10.625" style="1" customWidth="1"/>
    <col min="111" max="115" width="0.875" style="1" customWidth="1"/>
    <col min="116" max="116" width="1.37890625" style="1" customWidth="1"/>
    <col min="117" max="123" width="0.875" style="1" customWidth="1"/>
    <col min="124" max="124" width="0.6171875" style="1" customWidth="1"/>
    <col min="125" max="125" width="0.875" style="1" hidden="1" customWidth="1"/>
    <col min="126" max="128" width="0.875" style="1" customWidth="1"/>
    <col min="129" max="129" width="1.37890625" style="1" customWidth="1"/>
    <col min="130" max="130" width="1.875" style="1" customWidth="1"/>
    <col min="131" max="138" width="0.875" style="1" customWidth="1"/>
    <col min="139" max="139" width="0.875" style="1" hidden="1" customWidth="1"/>
    <col min="140" max="140" width="0.6171875" style="1" customWidth="1"/>
    <col min="141" max="141" width="4.00390625" style="1" customWidth="1"/>
    <col min="142" max="143" width="0.875" style="1" hidden="1" customWidth="1"/>
    <col min="144" max="144" width="0.875" style="1" customWidth="1"/>
    <col min="145" max="145" width="1.37890625" style="1" customWidth="1"/>
    <col min="146" max="149" width="0.875" style="1" customWidth="1"/>
    <col min="150" max="150" width="2.375" style="1" customWidth="1"/>
    <col min="151" max="151" width="0.875" style="1" customWidth="1"/>
    <col min="152" max="152" width="0.12890625" style="1" customWidth="1"/>
    <col min="153" max="153" width="0.875" style="1" hidden="1" customWidth="1"/>
    <col min="154" max="156" width="0" style="1" hidden="1" customWidth="1"/>
    <col min="157" max="157" width="7.375" style="13" customWidth="1"/>
    <col min="158" max="159" width="0.875" style="1" hidden="1" customWidth="1"/>
    <col min="160" max="160" width="10.00390625" style="1" hidden="1" customWidth="1"/>
    <col min="161" max="161" width="0" style="1" hidden="1" customWidth="1"/>
    <col min="162" max="162" width="10.00390625" style="1" hidden="1" customWidth="1"/>
    <col min="163" max="163" width="0" style="1" hidden="1" customWidth="1"/>
    <col min="164" max="165" width="9.75390625" style="1" hidden="1" customWidth="1"/>
    <col min="166" max="167" width="0" style="1" hidden="1" customWidth="1"/>
    <col min="168" max="168" width="9.125" style="1" hidden="1" customWidth="1"/>
    <col min="169" max="169" width="7.375" style="1" hidden="1" customWidth="1"/>
    <col min="170" max="170" width="9.125" style="1" hidden="1" customWidth="1"/>
    <col min="171" max="171" width="8.00390625" style="1" bestFit="1" customWidth="1"/>
    <col min="172" max="172" width="10.875" style="1" bestFit="1" customWidth="1"/>
    <col min="173" max="16384" width="0.875" style="1" customWidth="1"/>
  </cols>
  <sheetData>
    <row r="1" spans="1:157" s="2" customFormat="1" ht="10.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35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236"/>
      <c r="DS1" s="236"/>
      <c r="DT1" s="236"/>
      <c r="DU1" s="236"/>
      <c r="DV1" s="236"/>
      <c r="DW1" s="236"/>
      <c r="DX1" s="236"/>
      <c r="DY1" s="236"/>
      <c r="DZ1" s="236"/>
      <c r="EA1" s="236"/>
      <c r="EB1" s="236"/>
      <c r="EC1" s="236"/>
      <c r="ED1" s="236"/>
      <c r="EE1" s="236"/>
      <c r="EF1" s="236"/>
      <c r="EG1" s="236"/>
      <c r="EH1" s="236"/>
      <c r="EI1" s="236"/>
      <c r="EJ1" s="236"/>
      <c r="EK1" s="236"/>
      <c r="EL1" s="236"/>
      <c r="EM1" s="236"/>
      <c r="EN1" s="236"/>
      <c r="EO1" s="236"/>
      <c r="EP1" s="236"/>
      <c r="EQ1" s="236"/>
      <c r="ER1" s="236"/>
      <c r="ES1" s="236"/>
      <c r="ET1" s="236"/>
      <c r="EU1" s="236"/>
      <c r="EV1" s="236"/>
      <c r="EW1" s="236"/>
      <c r="EX1" s="236"/>
      <c r="EY1" s="236"/>
      <c r="EZ1" s="236"/>
      <c r="FA1" s="12"/>
    </row>
    <row r="2" spans="1:162" s="2" customFormat="1" ht="11.25">
      <c r="A2" s="5"/>
      <c r="B2" s="339" t="s">
        <v>228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F2" s="339"/>
      <c r="BG2" s="339"/>
      <c r="BH2" s="339"/>
      <c r="BI2" s="339"/>
      <c r="BJ2" s="339"/>
      <c r="BK2" s="339"/>
      <c r="BL2" s="339"/>
      <c r="BM2" s="339"/>
      <c r="BN2" s="339"/>
      <c r="BO2" s="339"/>
      <c r="BP2" s="339"/>
      <c r="BQ2" s="339"/>
      <c r="BR2" s="339"/>
      <c r="BS2" s="339"/>
      <c r="BT2" s="339"/>
      <c r="BU2" s="339"/>
      <c r="BV2" s="339"/>
      <c r="BW2" s="339"/>
      <c r="BX2" s="339"/>
      <c r="BY2" s="339"/>
      <c r="BZ2" s="339"/>
      <c r="CA2" s="339"/>
      <c r="CB2" s="339"/>
      <c r="CC2" s="339"/>
      <c r="CD2" s="339"/>
      <c r="CE2" s="339"/>
      <c r="CF2" s="339"/>
      <c r="CG2" s="339"/>
      <c r="CH2" s="339"/>
      <c r="CI2" s="339"/>
      <c r="CJ2" s="339"/>
      <c r="CK2" s="339"/>
      <c r="CL2" s="339"/>
      <c r="CM2" s="339"/>
      <c r="CN2" s="339"/>
      <c r="CO2" s="339"/>
      <c r="CP2" s="339"/>
      <c r="CQ2" s="339"/>
      <c r="CR2" s="339"/>
      <c r="CS2" s="339"/>
      <c r="CT2" s="339"/>
      <c r="CU2" s="339"/>
      <c r="CV2" s="339"/>
      <c r="CW2" s="339"/>
      <c r="CX2" s="339"/>
      <c r="CY2" s="339"/>
      <c r="CZ2" s="339"/>
      <c r="DA2" s="339"/>
      <c r="DB2" s="339"/>
      <c r="DC2" s="339"/>
      <c r="DD2" s="339"/>
      <c r="DE2" s="339"/>
      <c r="DF2" s="339"/>
      <c r="DG2" s="339"/>
      <c r="DH2" s="339"/>
      <c r="DI2" s="339"/>
      <c r="DJ2" s="339"/>
      <c r="DK2" s="339"/>
      <c r="DL2" s="339"/>
      <c r="DM2" s="339"/>
      <c r="DN2" s="339"/>
      <c r="DO2" s="339"/>
      <c r="DP2" s="339"/>
      <c r="DQ2" s="339"/>
      <c r="DR2" s="339"/>
      <c r="DS2" s="339"/>
      <c r="DT2" s="339"/>
      <c r="DU2" s="339"/>
      <c r="DV2" s="339"/>
      <c r="DW2" s="339"/>
      <c r="DX2" s="339"/>
      <c r="DY2" s="339"/>
      <c r="DZ2" s="339"/>
      <c r="EA2" s="339"/>
      <c r="EB2" s="339"/>
      <c r="EC2" s="339"/>
      <c r="ED2" s="339"/>
      <c r="EE2" s="339"/>
      <c r="EF2" s="339"/>
      <c r="EG2" s="339"/>
      <c r="EH2" s="339"/>
      <c r="EI2" s="339"/>
      <c r="EJ2" s="339"/>
      <c r="EK2" s="339"/>
      <c r="EL2" s="339"/>
      <c r="EM2" s="339"/>
      <c r="EN2" s="339"/>
      <c r="EO2" s="339"/>
      <c r="EP2" s="339"/>
      <c r="EQ2" s="339"/>
      <c r="ER2" s="339"/>
      <c r="ES2" s="339"/>
      <c r="ET2" s="339"/>
      <c r="EU2" s="339"/>
      <c r="EV2" s="339"/>
      <c r="EW2" s="339"/>
      <c r="EX2" s="339"/>
      <c r="EY2" s="339"/>
      <c r="EZ2" s="339"/>
      <c r="FA2" s="339"/>
      <c r="FB2" s="339"/>
      <c r="FC2" s="339"/>
      <c r="FD2" s="339"/>
      <c r="FE2" s="339"/>
      <c r="FF2" s="5"/>
    </row>
    <row r="3" spans="1:162" s="3" customFormat="1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</row>
    <row r="4" spans="1:162" s="2" customFormat="1" ht="11.25" customHeight="1">
      <c r="A4" s="316" t="s">
        <v>229</v>
      </c>
      <c r="B4" s="316"/>
      <c r="C4" s="316"/>
      <c r="D4" s="316"/>
      <c r="E4" s="316"/>
      <c r="F4" s="316"/>
      <c r="G4" s="316"/>
      <c r="H4" s="324"/>
      <c r="I4" s="333" t="s">
        <v>0</v>
      </c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4"/>
      <c r="CN4" s="315" t="s">
        <v>230</v>
      </c>
      <c r="CO4" s="316"/>
      <c r="CP4" s="316"/>
      <c r="CQ4" s="316"/>
      <c r="CR4" s="316"/>
      <c r="CS4" s="316"/>
      <c r="CT4" s="316"/>
      <c r="CU4" s="324"/>
      <c r="CV4" s="315" t="s">
        <v>231</v>
      </c>
      <c r="CW4" s="316"/>
      <c r="CX4" s="316"/>
      <c r="CY4" s="316"/>
      <c r="CZ4" s="316"/>
      <c r="DA4" s="316"/>
      <c r="DB4" s="316"/>
      <c r="DC4" s="316"/>
      <c r="DD4" s="316"/>
      <c r="DE4" s="324"/>
      <c r="DF4" s="238" t="s">
        <v>232</v>
      </c>
      <c r="DG4" s="302" t="s">
        <v>10</v>
      </c>
      <c r="DH4" s="303"/>
      <c r="DI4" s="303"/>
      <c r="DJ4" s="303"/>
      <c r="DK4" s="303"/>
      <c r="DL4" s="303"/>
      <c r="DM4" s="303"/>
      <c r="DN4" s="303"/>
      <c r="DO4" s="303"/>
      <c r="DP4" s="303"/>
      <c r="DQ4" s="303"/>
      <c r="DR4" s="303"/>
      <c r="DS4" s="303"/>
      <c r="DT4" s="303"/>
      <c r="DU4" s="303"/>
      <c r="DV4" s="303"/>
      <c r="DW4" s="303"/>
      <c r="DX4" s="303"/>
      <c r="DY4" s="303"/>
      <c r="DZ4" s="303"/>
      <c r="EA4" s="303"/>
      <c r="EB4" s="303"/>
      <c r="EC4" s="303"/>
      <c r="ED4" s="303"/>
      <c r="EE4" s="303"/>
      <c r="EF4" s="303"/>
      <c r="EG4" s="303"/>
      <c r="EH4" s="303"/>
      <c r="EI4" s="303"/>
      <c r="EJ4" s="303"/>
      <c r="EK4" s="303"/>
      <c r="EL4" s="303"/>
      <c r="EM4" s="303"/>
      <c r="EN4" s="303"/>
      <c r="EO4" s="303"/>
      <c r="EP4" s="303"/>
      <c r="EQ4" s="303"/>
      <c r="ER4" s="303"/>
      <c r="ES4" s="303"/>
      <c r="ET4" s="303"/>
      <c r="EU4" s="303"/>
      <c r="EV4" s="303"/>
      <c r="EW4" s="303"/>
      <c r="EX4" s="303"/>
      <c r="EY4" s="303"/>
      <c r="EZ4" s="303"/>
      <c r="FA4" s="303"/>
      <c r="FB4" s="303"/>
      <c r="FC4" s="303"/>
      <c r="FD4" s="303"/>
      <c r="FE4" s="303"/>
      <c r="FF4" s="303"/>
    </row>
    <row r="5" spans="1:162" s="3" customFormat="1" ht="11.25">
      <c r="A5" s="326"/>
      <c r="B5" s="326"/>
      <c r="C5" s="326"/>
      <c r="D5" s="326"/>
      <c r="E5" s="326"/>
      <c r="F5" s="326"/>
      <c r="G5" s="326"/>
      <c r="H5" s="327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6"/>
      <c r="CN5" s="325"/>
      <c r="CO5" s="326"/>
      <c r="CP5" s="326"/>
      <c r="CQ5" s="326"/>
      <c r="CR5" s="326"/>
      <c r="CS5" s="326"/>
      <c r="CT5" s="326"/>
      <c r="CU5" s="327"/>
      <c r="CV5" s="325"/>
      <c r="CW5" s="326"/>
      <c r="CX5" s="326"/>
      <c r="CY5" s="326"/>
      <c r="CZ5" s="326"/>
      <c r="DA5" s="326"/>
      <c r="DB5" s="326"/>
      <c r="DC5" s="326"/>
      <c r="DD5" s="326"/>
      <c r="DE5" s="327"/>
      <c r="DF5" s="239"/>
      <c r="DG5" s="329" t="s">
        <v>4</v>
      </c>
      <c r="DH5" s="330"/>
      <c r="DI5" s="330"/>
      <c r="DJ5" s="330"/>
      <c r="DK5" s="330"/>
      <c r="DL5" s="330"/>
      <c r="DM5" s="331" t="s">
        <v>195</v>
      </c>
      <c r="DN5" s="331"/>
      <c r="DO5" s="331"/>
      <c r="DP5" s="313" t="s">
        <v>5</v>
      </c>
      <c r="DQ5" s="313"/>
      <c r="DR5" s="313"/>
      <c r="DS5" s="314"/>
      <c r="DT5" s="329" t="s">
        <v>4</v>
      </c>
      <c r="DU5" s="330"/>
      <c r="DV5" s="330"/>
      <c r="DW5" s="330"/>
      <c r="DX5" s="330"/>
      <c r="DY5" s="330"/>
      <c r="DZ5" s="331" t="s">
        <v>196</v>
      </c>
      <c r="EA5" s="331"/>
      <c r="EB5" s="331"/>
      <c r="EC5" s="313" t="s">
        <v>5</v>
      </c>
      <c r="ED5" s="313"/>
      <c r="EE5" s="313"/>
      <c r="EF5" s="314"/>
      <c r="EG5" s="329" t="s">
        <v>4</v>
      </c>
      <c r="EH5" s="330"/>
      <c r="EI5" s="330"/>
      <c r="EJ5" s="330"/>
      <c r="EK5" s="330"/>
      <c r="EL5" s="330"/>
      <c r="EM5" s="331" t="s">
        <v>303</v>
      </c>
      <c r="EN5" s="331"/>
      <c r="EO5" s="331"/>
      <c r="EP5" s="313" t="s">
        <v>5</v>
      </c>
      <c r="EQ5" s="313"/>
      <c r="ER5" s="313"/>
      <c r="ES5" s="314"/>
      <c r="ET5" s="315" t="s">
        <v>9</v>
      </c>
      <c r="EU5" s="316"/>
      <c r="EV5" s="316"/>
      <c r="EW5" s="316"/>
      <c r="EX5" s="316"/>
      <c r="EY5" s="316"/>
      <c r="EZ5" s="316"/>
      <c r="FA5" s="316"/>
      <c r="FB5" s="316"/>
      <c r="FC5" s="316"/>
      <c r="FD5" s="316"/>
      <c r="FE5" s="316"/>
      <c r="FF5" s="316"/>
    </row>
    <row r="6" spans="1:162" s="2" customFormat="1" ht="78" customHeight="1">
      <c r="A6" s="318"/>
      <c r="B6" s="318"/>
      <c r="C6" s="318"/>
      <c r="D6" s="318"/>
      <c r="E6" s="318"/>
      <c r="F6" s="318"/>
      <c r="G6" s="318"/>
      <c r="H6" s="328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7"/>
      <c r="BQ6" s="337"/>
      <c r="BR6" s="337"/>
      <c r="BS6" s="337"/>
      <c r="BT6" s="337"/>
      <c r="BU6" s="337"/>
      <c r="BV6" s="337"/>
      <c r="BW6" s="337"/>
      <c r="BX6" s="337"/>
      <c r="BY6" s="337"/>
      <c r="BZ6" s="337"/>
      <c r="CA6" s="337"/>
      <c r="CB6" s="337"/>
      <c r="CC6" s="337"/>
      <c r="CD6" s="337"/>
      <c r="CE6" s="337"/>
      <c r="CF6" s="337"/>
      <c r="CG6" s="337"/>
      <c r="CH6" s="337"/>
      <c r="CI6" s="337"/>
      <c r="CJ6" s="337"/>
      <c r="CK6" s="337"/>
      <c r="CL6" s="337"/>
      <c r="CM6" s="338"/>
      <c r="CN6" s="317"/>
      <c r="CO6" s="318"/>
      <c r="CP6" s="318"/>
      <c r="CQ6" s="318"/>
      <c r="CR6" s="318"/>
      <c r="CS6" s="318"/>
      <c r="CT6" s="318"/>
      <c r="CU6" s="328"/>
      <c r="CV6" s="317"/>
      <c r="CW6" s="318"/>
      <c r="CX6" s="318"/>
      <c r="CY6" s="318"/>
      <c r="CZ6" s="318"/>
      <c r="DA6" s="318"/>
      <c r="DB6" s="318"/>
      <c r="DC6" s="318"/>
      <c r="DD6" s="318"/>
      <c r="DE6" s="328"/>
      <c r="DF6" s="240"/>
      <c r="DG6" s="319" t="s">
        <v>233</v>
      </c>
      <c r="DH6" s="320"/>
      <c r="DI6" s="320"/>
      <c r="DJ6" s="320"/>
      <c r="DK6" s="320"/>
      <c r="DL6" s="320"/>
      <c r="DM6" s="320"/>
      <c r="DN6" s="320"/>
      <c r="DO6" s="320"/>
      <c r="DP6" s="320"/>
      <c r="DQ6" s="320"/>
      <c r="DR6" s="320"/>
      <c r="DS6" s="321"/>
      <c r="DT6" s="319" t="s">
        <v>234</v>
      </c>
      <c r="DU6" s="320"/>
      <c r="DV6" s="320"/>
      <c r="DW6" s="320"/>
      <c r="DX6" s="320"/>
      <c r="DY6" s="320"/>
      <c r="DZ6" s="320"/>
      <c r="EA6" s="320"/>
      <c r="EB6" s="320"/>
      <c r="EC6" s="320"/>
      <c r="ED6" s="320"/>
      <c r="EE6" s="320"/>
      <c r="EF6" s="321"/>
      <c r="EG6" s="319" t="s">
        <v>235</v>
      </c>
      <c r="EH6" s="320"/>
      <c r="EI6" s="320"/>
      <c r="EJ6" s="320"/>
      <c r="EK6" s="320"/>
      <c r="EL6" s="320"/>
      <c r="EM6" s="320"/>
      <c r="EN6" s="320"/>
      <c r="EO6" s="320"/>
      <c r="EP6" s="320"/>
      <c r="EQ6" s="320"/>
      <c r="ER6" s="320"/>
      <c r="ES6" s="321"/>
      <c r="ET6" s="317"/>
      <c r="EU6" s="318"/>
      <c r="EV6" s="318"/>
      <c r="EW6" s="318"/>
      <c r="EX6" s="318"/>
      <c r="EY6" s="318"/>
      <c r="EZ6" s="318"/>
      <c r="FA6" s="318"/>
      <c r="FB6" s="318"/>
      <c r="FC6" s="318"/>
      <c r="FD6" s="318"/>
      <c r="FE6" s="318"/>
      <c r="FF6" s="318"/>
    </row>
    <row r="7" spans="1:162" s="3" customFormat="1" ht="12" thickBot="1">
      <c r="A7" s="322" t="s">
        <v>11</v>
      </c>
      <c r="B7" s="322"/>
      <c r="C7" s="322"/>
      <c r="D7" s="322"/>
      <c r="E7" s="322"/>
      <c r="F7" s="322"/>
      <c r="G7" s="322"/>
      <c r="H7" s="323"/>
      <c r="I7" s="322" t="s">
        <v>12</v>
      </c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3"/>
      <c r="CN7" s="305" t="s">
        <v>13</v>
      </c>
      <c r="CO7" s="306"/>
      <c r="CP7" s="306"/>
      <c r="CQ7" s="306"/>
      <c r="CR7" s="306"/>
      <c r="CS7" s="306"/>
      <c r="CT7" s="306"/>
      <c r="CU7" s="307"/>
      <c r="CV7" s="305" t="s">
        <v>14</v>
      </c>
      <c r="CW7" s="306"/>
      <c r="CX7" s="306"/>
      <c r="CY7" s="306"/>
      <c r="CZ7" s="306"/>
      <c r="DA7" s="306"/>
      <c r="DB7" s="306"/>
      <c r="DC7" s="306"/>
      <c r="DD7" s="306"/>
      <c r="DE7" s="307"/>
      <c r="DF7" s="37" t="s">
        <v>15</v>
      </c>
      <c r="DG7" s="305" t="s">
        <v>17</v>
      </c>
      <c r="DH7" s="306"/>
      <c r="DI7" s="306"/>
      <c r="DJ7" s="306"/>
      <c r="DK7" s="306"/>
      <c r="DL7" s="306"/>
      <c r="DM7" s="306"/>
      <c r="DN7" s="306"/>
      <c r="DO7" s="306"/>
      <c r="DP7" s="306"/>
      <c r="DQ7" s="306"/>
      <c r="DR7" s="306"/>
      <c r="DS7" s="307"/>
      <c r="DT7" s="305" t="s">
        <v>18</v>
      </c>
      <c r="DU7" s="306"/>
      <c r="DV7" s="306"/>
      <c r="DW7" s="306"/>
      <c r="DX7" s="306"/>
      <c r="DY7" s="306"/>
      <c r="DZ7" s="306"/>
      <c r="EA7" s="306"/>
      <c r="EB7" s="306"/>
      <c r="EC7" s="306"/>
      <c r="ED7" s="306"/>
      <c r="EE7" s="306"/>
      <c r="EF7" s="307"/>
      <c r="EG7" s="305" t="s">
        <v>307</v>
      </c>
      <c r="EH7" s="306"/>
      <c r="EI7" s="306"/>
      <c r="EJ7" s="306"/>
      <c r="EK7" s="306"/>
      <c r="EL7" s="306"/>
      <c r="EM7" s="306"/>
      <c r="EN7" s="306"/>
      <c r="EO7" s="306"/>
      <c r="EP7" s="306"/>
      <c r="EQ7" s="306"/>
      <c r="ER7" s="306"/>
      <c r="ES7" s="307"/>
      <c r="ET7" s="305" t="s">
        <v>308</v>
      </c>
      <c r="EU7" s="306"/>
      <c r="EV7" s="306"/>
      <c r="EW7" s="306"/>
      <c r="EX7" s="306"/>
      <c r="EY7" s="306"/>
      <c r="EZ7" s="306"/>
      <c r="FA7" s="306"/>
      <c r="FB7" s="306"/>
      <c r="FC7" s="306"/>
      <c r="FD7" s="306"/>
      <c r="FE7" s="306"/>
      <c r="FF7" s="306"/>
    </row>
    <row r="8" spans="1:162" s="2" customFormat="1" ht="14.25" customHeight="1">
      <c r="A8" s="110">
        <v>1</v>
      </c>
      <c r="B8" s="110"/>
      <c r="C8" s="110"/>
      <c r="D8" s="110"/>
      <c r="E8" s="110"/>
      <c r="F8" s="110"/>
      <c r="G8" s="110"/>
      <c r="H8" s="111"/>
      <c r="I8" s="308" t="s">
        <v>236</v>
      </c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309" t="s">
        <v>237</v>
      </c>
      <c r="CO8" s="310"/>
      <c r="CP8" s="310"/>
      <c r="CQ8" s="310"/>
      <c r="CR8" s="310"/>
      <c r="CS8" s="310"/>
      <c r="CT8" s="310"/>
      <c r="CU8" s="311"/>
      <c r="CV8" s="294" t="s">
        <v>42</v>
      </c>
      <c r="CW8" s="292"/>
      <c r="CX8" s="292"/>
      <c r="CY8" s="292"/>
      <c r="CZ8" s="292"/>
      <c r="DA8" s="292"/>
      <c r="DB8" s="292"/>
      <c r="DC8" s="292"/>
      <c r="DD8" s="292"/>
      <c r="DE8" s="293"/>
      <c r="DF8" s="38"/>
      <c r="DG8" s="312">
        <f>DG15</f>
        <v>35933655.41</v>
      </c>
      <c r="DH8" s="296"/>
      <c r="DI8" s="296"/>
      <c r="DJ8" s="296"/>
      <c r="DK8" s="296"/>
      <c r="DL8" s="296"/>
      <c r="DM8" s="296"/>
      <c r="DN8" s="296"/>
      <c r="DO8" s="296"/>
      <c r="DP8" s="296"/>
      <c r="DQ8" s="296"/>
      <c r="DR8" s="296"/>
      <c r="DS8" s="297"/>
      <c r="DT8" s="312">
        <f>DT15</f>
        <v>29083753.009999998</v>
      </c>
      <c r="DU8" s="296"/>
      <c r="DV8" s="296"/>
      <c r="DW8" s="296"/>
      <c r="DX8" s="296"/>
      <c r="DY8" s="296"/>
      <c r="DZ8" s="296"/>
      <c r="EA8" s="296"/>
      <c r="EB8" s="296"/>
      <c r="EC8" s="296"/>
      <c r="ED8" s="296"/>
      <c r="EE8" s="296"/>
      <c r="EF8" s="297"/>
      <c r="EG8" s="312">
        <f>EG15</f>
        <v>29427176.009999998</v>
      </c>
      <c r="EH8" s="296"/>
      <c r="EI8" s="296"/>
      <c r="EJ8" s="296"/>
      <c r="EK8" s="296"/>
      <c r="EL8" s="296"/>
      <c r="EM8" s="296"/>
      <c r="EN8" s="296"/>
      <c r="EO8" s="296"/>
      <c r="EP8" s="296"/>
      <c r="EQ8" s="296"/>
      <c r="ER8" s="296"/>
      <c r="ES8" s="297"/>
      <c r="ET8" s="295"/>
      <c r="EU8" s="296"/>
      <c r="EV8" s="296"/>
      <c r="EW8" s="296"/>
      <c r="EX8" s="296"/>
      <c r="EY8" s="296"/>
      <c r="EZ8" s="296"/>
      <c r="FA8" s="296"/>
      <c r="FB8" s="296"/>
      <c r="FC8" s="296"/>
      <c r="FD8" s="296"/>
      <c r="FE8" s="296"/>
      <c r="FF8" s="298"/>
    </row>
    <row r="9" spans="1:162" ht="117" customHeight="1">
      <c r="A9" s="105" t="s">
        <v>238</v>
      </c>
      <c r="B9" s="105"/>
      <c r="C9" s="105"/>
      <c r="D9" s="105"/>
      <c r="E9" s="105"/>
      <c r="F9" s="105"/>
      <c r="G9" s="105"/>
      <c r="H9" s="106"/>
      <c r="I9" s="300" t="s">
        <v>239</v>
      </c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301"/>
      <c r="BE9" s="301"/>
      <c r="BF9" s="301"/>
      <c r="BG9" s="301"/>
      <c r="BH9" s="301"/>
      <c r="BI9" s="301"/>
      <c r="BJ9" s="301"/>
      <c r="BK9" s="301"/>
      <c r="BL9" s="301"/>
      <c r="BM9" s="301"/>
      <c r="BN9" s="301"/>
      <c r="BO9" s="301"/>
      <c r="BP9" s="301"/>
      <c r="BQ9" s="301"/>
      <c r="BR9" s="301"/>
      <c r="BS9" s="301"/>
      <c r="BT9" s="301"/>
      <c r="BU9" s="301"/>
      <c r="BV9" s="301"/>
      <c r="BW9" s="301"/>
      <c r="BX9" s="301"/>
      <c r="BY9" s="301"/>
      <c r="BZ9" s="301"/>
      <c r="CA9" s="301"/>
      <c r="CB9" s="301"/>
      <c r="CC9" s="301"/>
      <c r="CD9" s="301"/>
      <c r="CE9" s="301"/>
      <c r="CF9" s="301"/>
      <c r="CG9" s="301"/>
      <c r="CH9" s="301"/>
      <c r="CI9" s="301"/>
      <c r="CJ9" s="301"/>
      <c r="CK9" s="301"/>
      <c r="CL9" s="301"/>
      <c r="CM9" s="301"/>
      <c r="CN9" s="104" t="s">
        <v>240</v>
      </c>
      <c r="CO9" s="105"/>
      <c r="CP9" s="105"/>
      <c r="CQ9" s="105"/>
      <c r="CR9" s="105"/>
      <c r="CS9" s="105"/>
      <c r="CT9" s="105"/>
      <c r="CU9" s="106"/>
      <c r="CV9" s="107" t="s">
        <v>42</v>
      </c>
      <c r="CW9" s="105"/>
      <c r="CX9" s="105"/>
      <c r="CY9" s="105"/>
      <c r="CZ9" s="105"/>
      <c r="DA9" s="105"/>
      <c r="DB9" s="105"/>
      <c r="DC9" s="105"/>
      <c r="DD9" s="105"/>
      <c r="DE9" s="106"/>
      <c r="DF9" s="39"/>
      <c r="DG9" s="284"/>
      <c r="DH9" s="282"/>
      <c r="DI9" s="282"/>
      <c r="DJ9" s="282"/>
      <c r="DK9" s="282"/>
      <c r="DL9" s="282"/>
      <c r="DM9" s="282"/>
      <c r="DN9" s="282"/>
      <c r="DO9" s="282"/>
      <c r="DP9" s="282"/>
      <c r="DQ9" s="282"/>
      <c r="DR9" s="282"/>
      <c r="DS9" s="283"/>
      <c r="DT9" s="284"/>
      <c r="DU9" s="282"/>
      <c r="DV9" s="282"/>
      <c r="DW9" s="282"/>
      <c r="DX9" s="282"/>
      <c r="DY9" s="282"/>
      <c r="DZ9" s="282"/>
      <c r="EA9" s="282"/>
      <c r="EB9" s="282"/>
      <c r="EC9" s="282"/>
      <c r="ED9" s="282"/>
      <c r="EE9" s="282"/>
      <c r="EF9" s="283"/>
      <c r="EG9" s="302"/>
      <c r="EH9" s="303"/>
      <c r="EI9" s="303"/>
      <c r="EJ9" s="303"/>
      <c r="EK9" s="303"/>
      <c r="EL9" s="303"/>
      <c r="EM9" s="303"/>
      <c r="EN9" s="303"/>
      <c r="EO9" s="303"/>
      <c r="EP9" s="303"/>
      <c r="EQ9" s="303"/>
      <c r="ER9" s="303"/>
      <c r="ES9" s="304"/>
      <c r="ET9" s="281"/>
      <c r="EU9" s="282"/>
      <c r="EV9" s="282"/>
      <c r="EW9" s="282"/>
      <c r="EX9" s="282"/>
      <c r="EY9" s="282"/>
      <c r="EZ9" s="282"/>
      <c r="FA9" s="282"/>
      <c r="FB9" s="282"/>
      <c r="FC9" s="282"/>
      <c r="FD9" s="282"/>
      <c r="FE9" s="282"/>
      <c r="FF9" s="285"/>
    </row>
    <row r="10" spans="1:162" s="4" customFormat="1" ht="31.5" customHeight="1">
      <c r="A10" s="105" t="s">
        <v>241</v>
      </c>
      <c r="B10" s="105"/>
      <c r="C10" s="105"/>
      <c r="D10" s="105"/>
      <c r="E10" s="105"/>
      <c r="F10" s="105"/>
      <c r="G10" s="105"/>
      <c r="H10" s="106"/>
      <c r="I10" s="300" t="s">
        <v>242</v>
      </c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1"/>
      <c r="BL10" s="301"/>
      <c r="BM10" s="301"/>
      <c r="BN10" s="301"/>
      <c r="BO10" s="301"/>
      <c r="BP10" s="301"/>
      <c r="BQ10" s="301"/>
      <c r="BR10" s="301"/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  <c r="CL10" s="301"/>
      <c r="CM10" s="301"/>
      <c r="CN10" s="104" t="s">
        <v>243</v>
      </c>
      <c r="CO10" s="105"/>
      <c r="CP10" s="105"/>
      <c r="CQ10" s="105"/>
      <c r="CR10" s="105"/>
      <c r="CS10" s="105"/>
      <c r="CT10" s="105"/>
      <c r="CU10" s="106"/>
      <c r="CV10" s="107" t="s">
        <v>42</v>
      </c>
      <c r="CW10" s="105"/>
      <c r="CX10" s="105"/>
      <c r="CY10" s="105"/>
      <c r="CZ10" s="105"/>
      <c r="DA10" s="105"/>
      <c r="DB10" s="105"/>
      <c r="DC10" s="105"/>
      <c r="DD10" s="105"/>
      <c r="DE10" s="106"/>
      <c r="DF10" s="39"/>
      <c r="DG10" s="281"/>
      <c r="DH10" s="288"/>
      <c r="DI10" s="288"/>
      <c r="DJ10" s="288"/>
      <c r="DK10" s="288"/>
      <c r="DL10" s="288"/>
      <c r="DM10" s="288"/>
      <c r="DN10" s="288"/>
      <c r="DO10" s="288"/>
      <c r="DP10" s="288"/>
      <c r="DQ10" s="288"/>
      <c r="DR10" s="288"/>
      <c r="DS10" s="289"/>
      <c r="DT10" s="281"/>
      <c r="DU10" s="288"/>
      <c r="DV10" s="288"/>
      <c r="DW10" s="288"/>
      <c r="DX10" s="288"/>
      <c r="DY10" s="288"/>
      <c r="DZ10" s="288"/>
      <c r="EA10" s="288"/>
      <c r="EB10" s="288"/>
      <c r="EC10" s="288"/>
      <c r="ED10" s="288"/>
      <c r="EE10" s="288"/>
      <c r="EF10" s="289"/>
      <c r="EG10" s="281"/>
      <c r="EH10" s="288"/>
      <c r="EI10" s="288"/>
      <c r="EJ10" s="288"/>
      <c r="EK10" s="288"/>
      <c r="EL10" s="288"/>
      <c r="EM10" s="288"/>
      <c r="EN10" s="288"/>
      <c r="EO10" s="288"/>
      <c r="EP10" s="288"/>
      <c r="EQ10" s="288"/>
      <c r="ER10" s="288"/>
      <c r="ES10" s="289"/>
      <c r="ET10" s="284"/>
      <c r="EU10" s="282"/>
      <c r="EV10" s="282"/>
      <c r="EW10" s="282"/>
      <c r="EX10" s="282"/>
      <c r="EY10" s="282"/>
      <c r="EZ10" s="282"/>
      <c r="FA10" s="282"/>
      <c r="FB10" s="282"/>
      <c r="FC10" s="282"/>
      <c r="FD10" s="282"/>
      <c r="FE10" s="282"/>
      <c r="FF10" s="285"/>
    </row>
    <row r="11" spans="1:172" s="4" customFormat="1" ht="23.25" customHeight="1">
      <c r="A11" s="105" t="s">
        <v>244</v>
      </c>
      <c r="B11" s="105"/>
      <c r="C11" s="105"/>
      <c r="D11" s="105"/>
      <c r="E11" s="105"/>
      <c r="F11" s="105"/>
      <c r="G11" s="105"/>
      <c r="H11" s="106"/>
      <c r="I11" s="300" t="s">
        <v>245</v>
      </c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301"/>
      <c r="AX11" s="301"/>
      <c r="AY11" s="301"/>
      <c r="AZ11" s="301"/>
      <c r="BA11" s="301"/>
      <c r="BB11" s="301"/>
      <c r="BC11" s="301"/>
      <c r="BD11" s="301"/>
      <c r="BE11" s="301"/>
      <c r="BF11" s="301"/>
      <c r="BG11" s="301"/>
      <c r="BH11" s="301"/>
      <c r="BI11" s="301"/>
      <c r="BJ11" s="301"/>
      <c r="BK11" s="301"/>
      <c r="BL11" s="301"/>
      <c r="BM11" s="301"/>
      <c r="BN11" s="301"/>
      <c r="BO11" s="301"/>
      <c r="BP11" s="301"/>
      <c r="BQ11" s="301"/>
      <c r="BR11" s="301"/>
      <c r="BS11" s="301"/>
      <c r="BT11" s="301"/>
      <c r="BU11" s="301"/>
      <c r="BV11" s="301"/>
      <c r="BW11" s="301"/>
      <c r="BX11" s="301"/>
      <c r="BY11" s="301"/>
      <c r="BZ11" s="301"/>
      <c r="CA11" s="301"/>
      <c r="CB11" s="301"/>
      <c r="CC11" s="301"/>
      <c r="CD11" s="301"/>
      <c r="CE11" s="301"/>
      <c r="CF11" s="301"/>
      <c r="CG11" s="301"/>
      <c r="CH11" s="301"/>
      <c r="CI11" s="301"/>
      <c r="CJ11" s="301"/>
      <c r="CK11" s="301"/>
      <c r="CL11" s="301"/>
      <c r="CM11" s="301"/>
      <c r="CN11" s="104" t="s">
        <v>246</v>
      </c>
      <c r="CO11" s="105"/>
      <c r="CP11" s="105"/>
      <c r="CQ11" s="105"/>
      <c r="CR11" s="105"/>
      <c r="CS11" s="105"/>
      <c r="CT11" s="105"/>
      <c r="CU11" s="106"/>
      <c r="CV11" s="107" t="s">
        <v>42</v>
      </c>
      <c r="CW11" s="105"/>
      <c r="CX11" s="105"/>
      <c r="CY11" s="105"/>
      <c r="CZ11" s="105"/>
      <c r="DA11" s="105"/>
      <c r="DB11" s="105"/>
      <c r="DC11" s="105"/>
      <c r="DD11" s="105"/>
      <c r="DE11" s="106"/>
      <c r="DF11" s="39"/>
      <c r="DG11" s="281">
        <f>14955803.4-DG16</f>
        <v>10513003.4</v>
      </c>
      <c r="DH11" s="288"/>
      <c r="DI11" s="288"/>
      <c r="DJ11" s="288"/>
      <c r="DK11" s="288"/>
      <c r="DL11" s="288"/>
      <c r="DM11" s="288"/>
      <c r="DN11" s="288"/>
      <c r="DO11" s="288"/>
      <c r="DP11" s="288"/>
      <c r="DQ11" s="288"/>
      <c r="DR11" s="288"/>
      <c r="DS11" s="289"/>
      <c r="DT11" s="281">
        <f>15635698.4-DT16</f>
        <v>11108898.4</v>
      </c>
      <c r="DU11" s="288"/>
      <c r="DV11" s="288"/>
      <c r="DW11" s="288"/>
      <c r="DX11" s="288"/>
      <c r="DY11" s="288"/>
      <c r="DZ11" s="288"/>
      <c r="EA11" s="288"/>
      <c r="EB11" s="288"/>
      <c r="EC11" s="288"/>
      <c r="ED11" s="288"/>
      <c r="EE11" s="288"/>
      <c r="EF11" s="289"/>
      <c r="EG11" s="281">
        <f>15979121.4-EG16</f>
        <v>11452321.4</v>
      </c>
      <c r="EH11" s="288"/>
      <c r="EI11" s="288"/>
      <c r="EJ11" s="288"/>
      <c r="EK11" s="288"/>
      <c r="EL11" s="288"/>
      <c r="EM11" s="288"/>
      <c r="EN11" s="288"/>
      <c r="EO11" s="288"/>
      <c r="EP11" s="288"/>
      <c r="EQ11" s="288"/>
      <c r="ER11" s="288"/>
      <c r="ES11" s="289"/>
      <c r="ET11" s="284"/>
      <c r="EU11" s="282"/>
      <c r="EV11" s="282"/>
      <c r="EW11" s="282"/>
      <c r="EX11" s="282"/>
      <c r="EY11" s="282"/>
      <c r="EZ11" s="282"/>
      <c r="FA11" s="282"/>
      <c r="FB11" s="282"/>
      <c r="FC11" s="282"/>
      <c r="FD11" s="282"/>
      <c r="FE11" s="282"/>
      <c r="FF11" s="285"/>
      <c r="FP11" s="343"/>
    </row>
    <row r="12" spans="1:172" ht="32.25" customHeight="1">
      <c r="A12" s="105" t="s">
        <v>247</v>
      </c>
      <c r="B12" s="105"/>
      <c r="C12" s="105"/>
      <c r="D12" s="105"/>
      <c r="E12" s="105"/>
      <c r="F12" s="105"/>
      <c r="G12" s="105"/>
      <c r="H12" s="106"/>
      <c r="I12" s="300" t="s">
        <v>248</v>
      </c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104" t="s">
        <v>249</v>
      </c>
      <c r="CO12" s="105"/>
      <c r="CP12" s="105"/>
      <c r="CQ12" s="105"/>
      <c r="CR12" s="105"/>
      <c r="CS12" s="105"/>
      <c r="CT12" s="105"/>
      <c r="CU12" s="106"/>
      <c r="CV12" s="107" t="s">
        <v>42</v>
      </c>
      <c r="CW12" s="105"/>
      <c r="CX12" s="105"/>
      <c r="CY12" s="105"/>
      <c r="CZ12" s="105"/>
      <c r="DA12" s="105"/>
      <c r="DB12" s="105"/>
      <c r="DC12" s="105"/>
      <c r="DD12" s="105"/>
      <c r="DE12" s="106"/>
      <c r="DF12" s="39"/>
      <c r="DG12" s="281">
        <f>13400987.81+0.08+3791041.64+1814583.68+34438+100000+32326.24+82406.24+1002847.5+60412.5+10316.06+286325+237024.86+125142.4</f>
        <v>20977852.009999994</v>
      </c>
      <c r="DH12" s="288"/>
      <c r="DI12" s="288"/>
      <c r="DJ12" s="288"/>
      <c r="DK12" s="288"/>
      <c r="DL12" s="288"/>
      <c r="DM12" s="288"/>
      <c r="DN12" s="288"/>
      <c r="DO12" s="288"/>
      <c r="DP12" s="288"/>
      <c r="DQ12" s="288"/>
      <c r="DR12" s="288"/>
      <c r="DS12" s="289"/>
      <c r="DT12" s="281">
        <v>13448054.61</v>
      </c>
      <c r="DU12" s="288"/>
      <c r="DV12" s="288"/>
      <c r="DW12" s="288"/>
      <c r="DX12" s="288"/>
      <c r="DY12" s="288"/>
      <c r="DZ12" s="288"/>
      <c r="EA12" s="288"/>
      <c r="EB12" s="288"/>
      <c r="EC12" s="288"/>
      <c r="ED12" s="288"/>
      <c r="EE12" s="288"/>
      <c r="EF12" s="289"/>
      <c r="EG12" s="281">
        <v>13448054.61</v>
      </c>
      <c r="EH12" s="288"/>
      <c r="EI12" s="288"/>
      <c r="EJ12" s="288"/>
      <c r="EK12" s="288"/>
      <c r="EL12" s="288"/>
      <c r="EM12" s="288"/>
      <c r="EN12" s="288"/>
      <c r="EO12" s="288"/>
      <c r="EP12" s="288"/>
      <c r="EQ12" s="288"/>
      <c r="ER12" s="288"/>
      <c r="ES12" s="289"/>
      <c r="ET12" s="284"/>
      <c r="EU12" s="282"/>
      <c r="EV12" s="282"/>
      <c r="EW12" s="282"/>
      <c r="EX12" s="282"/>
      <c r="EY12" s="282"/>
      <c r="EZ12" s="282"/>
      <c r="FA12" s="282"/>
      <c r="FB12" s="282"/>
      <c r="FC12" s="282"/>
      <c r="FD12" s="282"/>
      <c r="FE12" s="282"/>
      <c r="FF12" s="285"/>
      <c r="FP12" s="7"/>
    </row>
    <row r="13" spans="1:162" ht="30" customHeight="1">
      <c r="A13" s="105" t="s">
        <v>250</v>
      </c>
      <c r="B13" s="105"/>
      <c r="C13" s="105"/>
      <c r="D13" s="105"/>
      <c r="E13" s="105"/>
      <c r="F13" s="105"/>
      <c r="G13" s="105"/>
      <c r="H13" s="106"/>
      <c r="I13" s="299" t="s">
        <v>251</v>
      </c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104" t="s">
        <v>252</v>
      </c>
      <c r="CO13" s="105"/>
      <c r="CP13" s="105"/>
      <c r="CQ13" s="105"/>
      <c r="CR13" s="105"/>
      <c r="CS13" s="105"/>
      <c r="CT13" s="105"/>
      <c r="CU13" s="106"/>
      <c r="CV13" s="107" t="s">
        <v>42</v>
      </c>
      <c r="CW13" s="105"/>
      <c r="CX13" s="105"/>
      <c r="CY13" s="105"/>
      <c r="CZ13" s="105"/>
      <c r="DA13" s="105"/>
      <c r="DB13" s="105"/>
      <c r="DC13" s="105"/>
      <c r="DD13" s="105"/>
      <c r="DE13" s="106"/>
      <c r="DF13" s="39"/>
      <c r="DG13" s="281"/>
      <c r="DH13" s="288"/>
      <c r="DI13" s="288"/>
      <c r="DJ13" s="288"/>
      <c r="DK13" s="288"/>
      <c r="DL13" s="288"/>
      <c r="DM13" s="288"/>
      <c r="DN13" s="288"/>
      <c r="DO13" s="288"/>
      <c r="DP13" s="288"/>
      <c r="DQ13" s="288"/>
      <c r="DR13" s="288"/>
      <c r="DS13" s="289"/>
      <c r="DT13" s="281"/>
      <c r="DU13" s="288"/>
      <c r="DV13" s="288"/>
      <c r="DW13" s="288"/>
      <c r="DX13" s="288"/>
      <c r="DY13" s="288"/>
      <c r="DZ13" s="288"/>
      <c r="EA13" s="288"/>
      <c r="EB13" s="288"/>
      <c r="EC13" s="288"/>
      <c r="ED13" s="288"/>
      <c r="EE13" s="288"/>
      <c r="EF13" s="289"/>
      <c r="EG13" s="281"/>
      <c r="EH13" s="288"/>
      <c r="EI13" s="288"/>
      <c r="EJ13" s="288"/>
      <c r="EK13" s="288"/>
      <c r="EL13" s="288"/>
      <c r="EM13" s="288"/>
      <c r="EN13" s="288"/>
      <c r="EO13" s="288"/>
      <c r="EP13" s="288"/>
      <c r="EQ13" s="288"/>
      <c r="ER13" s="288"/>
      <c r="ES13" s="289"/>
      <c r="ET13" s="284"/>
      <c r="EU13" s="282"/>
      <c r="EV13" s="282"/>
      <c r="EW13" s="282"/>
      <c r="EX13" s="282"/>
      <c r="EY13" s="282"/>
      <c r="EZ13" s="282"/>
      <c r="FA13" s="282"/>
      <c r="FB13" s="282"/>
      <c r="FC13" s="282"/>
      <c r="FD13" s="282"/>
      <c r="FE13" s="282"/>
      <c r="FF13" s="285"/>
    </row>
    <row r="14" spans="1:162" ht="20.25" customHeight="1">
      <c r="A14" s="105" t="s">
        <v>253</v>
      </c>
      <c r="B14" s="105"/>
      <c r="C14" s="105"/>
      <c r="D14" s="105"/>
      <c r="E14" s="105"/>
      <c r="F14" s="105"/>
      <c r="G14" s="105"/>
      <c r="H14" s="106"/>
      <c r="I14" s="286" t="s">
        <v>254</v>
      </c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 s="287"/>
      <c r="CM14" s="287"/>
      <c r="CN14" s="104" t="s">
        <v>255</v>
      </c>
      <c r="CO14" s="105"/>
      <c r="CP14" s="105"/>
      <c r="CQ14" s="105"/>
      <c r="CR14" s="105"/>
      <c r="CS14" s="105"/>
      <c r="CT14" s="105"/>
      <c r="CU14" s="106"/>
      <c r="CV14" s="107" t="s">
        <v>42</v>
      </c>
      <c r="CW14" s="105"/>
      <c r="CX14" s="105"/>
      <c r="CY14" s="105"/>
      <c r="CZ14" s="105"/>
      <c r="DA14" s="105"/>
      <c r="DB14" s="105"/>
      <c r="DC14" s="105"/>
      <c r="DD14" s="105"/>
      <c r="DE14" s="106"/>
      <c r="DF14" s="39"/>
      <c r="DG14" s="281"/>
      <c r="DH14" s="288"/>
      <c r="DI14" s="288"/>
      <c r="DJ14" s="288"/>
      <c r="DK14" s="288"/>
      <c r="DL14" s="288"/>
      <c r="DM14" s="288"/>
      <c r="DN14" s="288"/>
      <c r="DO14" s="288"/>
      <c r="DP14" s="288"/>
      <c r="DQ14" s="288"/>
      <c r="DR14" s="288"/>
      <c r="DS14" s="289"/>
      <c r="DT14" s="281"/>
      <c r="DU14" s="288"/>
      <c r="DV14" s="288"/>
      <c r="DW14" s="288"/>
      <c r="DX14" s="288"/>
      <c r="DY14" s="288"/>
      <c r="DZ14" s="288"/>
      <c r="EA14" s="288"/>
      <c r="EB14" s="288"/>
      <c r="EC14" s="288"/>
      <c r="ED14" s="288"/>
      <c r="EE14" s="288"/>
      <c r="EF14" s="289"/>
      <c r="EG14" s="281"/>
      <c r="EH14" s="288"/>
      <c r="EI14" s="288"/>
      <c r="EJ14" s="288"/>
      <c r="EK14" s="288"/>
      <c r="EL14" s="288"/>
      <c r="EM14" s="288"/>
      <c r="EN14" s="288"/>
      <c r="EO14" s="288"/>
      <c r="EP14" s="288"/>
      <c r="EQ14" s="288"/>
      <c r="ER14" s="288"/>
      <c r="ES14" s="289"/>
      <c r="ET14" s="284"/>
      <c r="EU14" s="282"/>
      <c r="EV14" s="282"/>
      <c r="EW14" s="282"/>
      <c r="EX14" s="282"/>
      <c r="EY14" s="282"/>
      <c r="EZ14" s="282"/>
      <c r="FA14" s="282"/>
      <c r="FB14" s="282"/>
      <c r="FC14" s="282"/>
      <c r="FD14" s="282"/>
      <c r="FE14" s="282"/>
      <c r="FF14" s="285"/>
    </row>
    <row r="15" spans="1:162" ht="14.25" customHeight="1">
      <c r="A15" s="105" t="s">
        <v>256</v>
      </c>
      <c r="B15" s="105"/>
      <c r="C15" s="105"/>
      <c r="D15" s="105"/>
      <c r="E15" s="105"/>
      <c r="F15" s="105"/>
      <c r="G15" s="105"/>
      <c r="H15" s="106"/>
      <c r="I15" s="286" t="s">
        <v>257</v>
      </c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287"/>
      <c r="BR15" s="287"/>
      <c r="BS15" s="287"/>
      <c r="BT15" s="287"/>
      <c r="BU15" s="287"/>
      <c r="BV15" s="287"/>
      <c r="BW15" s="287"/>
      <c r="BX15" s="287"/>
      <c r="BY15" s="287"/>
      <c r="BZ15" s="287"/>
      <c r="CA15" s="287"/>
      <c r="CB15" s="287"/>
      <c r="CC15" s="287"/>
      <c r="CD15" s="287"/>
      <c r="CE15" s="287"/>
      <c r="CF15" s="287"/>
      <c r="CG15" s="287"/>
      <c r="CH15" s="287"/>
      <c r="CI15" s="287"/>
      <c r="CJ15" s="287"/>
      <c r="CK15" s="287"/>
      <c r="CL15" s="287"/>
      <c r="CM15" s="287"/>
      <c r="CN15" s="104" t="s">
        <v>258</v>
      </c>
      <c r="CO15" s="105"/>
      <c r="CP15" s="105"/>
      <c r="CQ15" s="105"/>
      <c r="CR15" s="105"/>
      <c r="CS15" s="105"/>
      <c r="CT15" s="105"/>
      <c r="CU15" s="106"/>
      <c r="CV15" s="107" t="s">
        <v>42</v>
      </c>
      <c r="CW15" s="105"/>
      <c r="CX15" s="105"/>
      <c r="CY15" s="105"/>
      <c r="CZ15" s="105"/>
      <c r="DA15" s="105"/>
      <c r="DB15" s="105"/>
      <c r="DC15" s="105"/>
      <c r="DD15" s="105"/>
      <c r="DE15" s="106"/>
      <c r="DF15" s="39"/>
      <c r="DG15" s="281">
        <f>DG11+DG12+DG16</f>
        <v>35933655.41</v>
      </c>
      <c r="DH15" s="288"/>
      <c r="DI15" s="288"/>
      <c r="DJ15" s="288"/>
      <c r="DK15" s="288"/>
      <c r="DL15" s="288"/>
      <c r="DM15" s="288"/>
      <c r="DN15" s="288"/>
      <c r="DO15" s="288"/>
      <c r="DP15" s="288"/>
      <c r="DQ15" s="288"/>
      <c r="DR15" s="288"/>
      <c r="DS15" s="289"/>
      <c r="DT15" s="281">
        <f>DT11+DT12+DT16</f>
        <v>29083753.009999998</v>
      </c>
      <c r="DU15" s="288"/>
      <c r="DV15" s="288"/>
      <c r="DW15" s="288"/>
      <c r="DX15" s="288"/>
      <c r="DY15" s="288"/>
      <c r="DZ15" s="288"/>
      <c r="EA15" s="288"/>
      <c r="EB15" s="288"/>
      <c r="EC15" s="288"/>
      <c r="ED15" s="288"/>
      <c r="EE15" s="288"/>
      <c r="EF15" s="289"/>
      <c r="EG15" s="281">
        <f>EG11+EG12+EG16</f>
        <v>29427176.009999998</v>
      </c>
      <c r="EH15" s="288"/>
      <c r="EI15" s="288"/>
      <c r="EJ15" s="288"/>
      <c r="EK15" s="288"/>
      <c r="EL15" s="288"/>
      <c r="EM15" s="288"/>
      <c r="EN15" s="288"/>
      <c r="EO15" s="288"/>
      <c r="EP15" s="288"/>
      <c r="EQ15" s="288"/>
      <c r="ER15" s="288"/>
      <c r="ES15" s="289"/>
      <c r="ET15" s="284"/>
      <c r="EU15" s="282"/>
      <c r="EV15" s="282"/>
      <c r="EW15" s="282"/>
      <c r="EX15" s="282"/>
      <c r="EY15" s="282"/>
      <c r="EZ15" s="282"/>
      <c r="FA15" s="282"/>
      <c r="FB15" s="282"/>
      <c r="FC15" s="282"/>
      <c r="FD15" s="282"/>
      <c r="FE15" s="282"/>
      <c r="FF15" s="285"/>
    </row>
    <row r="16" spans="1:162" ht="21.75" customHeight="1">
      <c r="A16" s="105" t="s">
        <v>259</v>
      </c>
      <c r="B16" s="105"/>
      <c r="C16" s="105"/>
      <c r="D16" s="105"/>
      <c r="E16" s="105"/>
      <c r="F16" s="105"/>
      <c r="G16" s="105"/>
      <c r="H16" s="106"/>
      <c r="I16" s="299" t="s">
        <v>260</v>
      </c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104" t="s">
        <v>261</v>
      </c>
      <c r="CO16" s="105"/>
      <c r="CP16" s="105"/>
      <c r="CQ16" s="105"/>
      <c r="CR16" s="105"/>
      <c r="CS16" s="105"/>
      <c r="CT16" s="105"/>
      <c r="CU16" s="106"/>
      <c r="CV16" s="107" t="s">
        <v>42</v>
      </c>
      <c r="CW16" s="105"/>
      <c r="CX16" s="105"/>
      <c r="CY16" s="105"/>
      <c r="CZ16" s="105"/>
      <c r="DA16" s="105"/>
      <c r="DB16" s="105"/>
      <c r="DC16" s="105"/>
      <c r="DD16" s="105"/>
      <c r="DE16" s="106"/>
      <c r="DF16" s="39" t="s">
        <v>314</v>
      </c>
      <c r="DG16" s="284">
        <v>4442800</v>
      </c>
      <c r="DH16" s="282"/>
      <c r="DI16" s="282"/>
      <c r="DJ16" s="282"/>
      <c r="DK16" s="282"/>
      <c r="DL16" s="282"/>
      <c r="DM16" s="282"/>
      <c r="DN16" s="282"/>
      <c r="DO16" s="282"/>
      <c r="DP16" s="282"/>
      <c r="DQ16" s="282"/>
      <c r="DR16" s="282"/>
      <c r="DS16" s="283"/>
      <c r="DT16" s="55">
        <v>4526800</v>
      </c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7"/>
      <c r="EG16" s="115">
        <v>4526800</v>
      </c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7"/>
      <c r="ET16" s="284"/>
      <c r="EU16" s="282"/>
      <c r="EV16" s="282"/>
      <c r="EW16" s="282"/>
      <c r="EX16" s="282"/>
      <c r="EY16" s="282"/>
      <c r="EZ16" s="282"/>
      <c r="FA16" s="282"/>
      <c r="FB16" s="282"/>
      <c r="FC16" s="282"/>
      <c r="FD16" s="282"/>
      <c r="FE16" s="282"/>
      <c r="FF16" s="285"/>
    </row>
    <row r="17" spans="1:162" ht="19.5" customHeight="1">
      <c r="A17" s="105" t="s">
        <v>262</v>
      </c>
      <c r="B17" s="105"/>
      <c r="C17" s="105"/>
      <c r="D17" s="105"/>
      <c r="E17" s="105"/>
      <c r="F17" s="105"/>
      <c r="G17" s="105"/>
      <c r="H17" s="106"/>
      <c r="I17" s="286" t="s">
        <v>254</v>
      </c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287"/>
      <c r="BB17" s="287"/>
      <c r="BC17" s="287"/>
      <c r="BD17" s="287"/>
      <c r="BE17" s="287"/>
      <c r="BF17" s="287"/>
      <c r="BG17" s="287"/>
      <c r="BH17" s="287"/>
      <c r="BI17" s="287"/>
      <c r="BJ17" s="287"/>
      <c r="BK17" s="287"/>
      <c r="BL17" s="287"/>
      <c r="BM17" s="287"/>
      <c r="BN17" s="287"/>
      <c r="BO17" s="287"/>
      <c r="BP17" s="287"/>
      <c r="BQ17" s="287"/>
      <c r="BR17" s="287"/>
      <c r="BS17" s="287"/>
      <c r="BT17" s="287"/>
      <c r="BU17" s="287"/>
      <c r="BV17" s="287"/>
      <c r="BW17" s="287"/>
      <c r="BX17" s="287"/>
      <c r="BY17" s="287"/>
      <c r="BZ17" s="287"/>
      <c r="CA17" s="287"/>
      <c r="CB17" s="287"/>
      <c r="CC17" s="287"/>
      <c r="CD17" s="287"/>
      <c r="CE17" s="287"/>
      <c r="CF17" s="287"/>
      <c r="CG17" s="287"/>
      <c r="CH17" s="287"/>
      <c r="CI17" s="287"/>
      <c r="CJ17" s="287"/>
      <c r="CK17" s="287"/>
      <c r="CL17" s="287"/>
      <c r="CM17" s="287"/>
      <c r="CN17" s="104" t="s">
        <v>263</v>
      </c>
      <c r="CO17" s="105"/>
      <c r="CP17" s="105"/>
      <c r="CQ17" s="105"/>
      <c r="CR17" s="105"/>
      <c r="CS17" s="105"/>
      <c r="CT17" s="105"/>
      <c r="CU17" s="106"/>
      <c r="CV17" s="107" t="s">
        <v>42</v>
      </c>
      <c r="CW17" s="105"/>
      <c r="CX17" s="105"/>
      <c r="CY17" s="105"/>
      <c r="CZ17" s="105"/>
      <c r="DA17" s="105"/>
      <c r="DB17" s="105"/>
      <c r="DC17" s="105"/>
      <c r="DD17" s="105"/>
      <c r="DE17" s="106"/>
      <c r="DF17" s="39"/>
      <c r="DG17" s="284"/>
      <c r="DH17" s="282"/>
      <c r="DI17" s="282"/>
      <c r="DJ17" s="282"/>
      <c r="DK17" s="282"/>
      <c r="DL17" s="282"/>
      <c r="DM17" s="282"/>
      <c r="DN17" s="282"/>
      <c r="DO17" s="282"/>
      <c r="DP17" s="282"/>
      <c r="DQ17" s="282"/>
      <c r="DR17" s="282"/>
      <c r="DS17" s="283"/>
      <c r="DT17" s="284"/>
      <c r="DU17" s="282"/>
      <c r="DV17" s="282"/>
      <c r="DW17" s="282"/>
      <c r="DX17" s="282"/>
      <c r="DY17" s="282"/>
      <c r="DZ17" s="282"/>
      <c r="EA17" s="282"/>
      <c r="EB17" s="282"/>
      <c r="EC17" s="282"/>
      <c r="ED17" s="282"/>
      <c r="EE17" s="282"/>
      <c r="EF17" s="283"/>
      <c r="EG17" s="284"/>
      <c r="EH17" s="282"/>
      <c r="EI17" s="282"/>
      <c r="EJ17" s="282"/>
      <c r="EK17" s="282"/>
      <c r="EL17" s="282"/>
      <c r="EM17" s="282"/>
      <c r="EN17" s="282"/>
      <c r="EO17" s="282"/>
      <c r="EP17" s="282"/>
      <c r="EQ17" s="282"/>
      <c r="ER17" s="282"/>
      <c r="ES17" s="283"/>
      <c r="ET17" s="284"/>
      <c r="EU17" s="282"/>
      <c r="EV17" s="282"/>
      <c r="EW17" s="282"/>
      <c r="EX17" s="282"/>
      <c r="EY17" s="282"/>
      <c r="EZ17" s="282"/>
      <c r="FA17" s="282"/>
      <c r="FB17" s="282"/>
      <c r="FC17" s="282"/>
      <c r="FD17" s="282"/>
      <c r="FE17" s="282"/>
      <c r="FF17" s="285"/>
    </row>
    <row r="18" spans="1:162" ht="18" customHeight="1">
      <c r="A18" s="105" t="s">
        <v>264</v>
      </c>
      <c r="B18" s="105"/>
      <c r="C18" s="105"/>
      <c r="D18" s="105"/>
      <c r="E18" s="105"/>
      <c r="F18" s="105"/>
      <c r="G18" s="105"/>
      <c r="H18" s="106"/>
      <c r="I18" s="286" t="s">
        <v>257</v>
      </c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7"/>
      <c r="BJ18" s="287"/>
      <c r="BK18" s="287"/>
      <c r="BL18" s="287"/>
      <c r="BM18" s="287"/>
      <c r="BN18" s="287"/>
      <c r="BO18" s="287"/>
      <c r="BP18" s="287"/>
      <c r="BQ18" s="287"/>
      <c r="BR18" s="287"/>
      <c r="BS18" s="287"/>
      <c r="BT18" s="287"/>
      <c r="BU18" s="287"/>
      <c r="BV18" s="287"/>
      <c r="BW18" s="287"/>
      <c r="BX18" s="287"/>
      <c r="BY18" s="287"/>
      <c r="BZ18" s="287"/>
      <c r="CA18" s="287"/>
      <c r="CB18" s="287"/>
      <c r="CC18" s="287"/>
      <c r="CD18" s="287"/>
      <c r="CE18" s="287"/>
      <c r="CF18" s="287"/>
      <c r="CG18" s="287"/>
      <c r="CH18" s="287"/>
      <c r="CI18" s="287"/>
      <c r="CJ18" s="287"/>
      <c r="CK18" s="287"/>
      <c r="CL18" s="287"/>
      <c r="CM18" s="287"/>
      <c r="CN18" s="104" t="s">
        <v>265</v>
      </c>
      <c r="CO18" s="105"/>
      <c r="CP18" s="105"/>
      <c r="CQ18" s="105"/>
      <c r="CR18" s="105"/>
      <c r="CS18" s="105"/>
      <c r="CT18" s="105"/>
      <c r="CU18" s="106"/>
      <c r="CV18" s="107" t="s">
        <v>42</v>
      </c>
      <c r="CW18" s="105"/>
      <c r="CX18" s="105"/>
      <c r="CY18" s="105"/>
      <c r="CZ18" s="105"/>
      <c r="DA18" s="105"/>
      <c r="DB18" s="105"/>
      <c r="DC18" s="105"/>
      <c r="DD18" s="105"/>
      <c r="DE18" s="106"/>
      <c r="DF18" s="39" t="s">
        <v>314</v>
      </c>
      <c r="DG18" s="284">
        <v>4442800</v>
      </c>
      <c r="DH18" s="282"/>
      <c r="DI18" s="282"/>
      <c r="DJ18" s="282"/>
      <c r="DK18" s="282"/>
      <c r="DL18" s="282"/>
      <c r="DM18" s="282"/>
      <c r="DN18" s="282"/>
      <c r="DO18" s="282"/>
      <c r="DP18" s="282"/>
      <c r="DQ18" s="282"/>
      <c r="DR18" s="282"/>
      <c r="DS18" s="283"/>
      <c r="DT18" s="55">
        <v>4526800</v>
      </c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7"/>
      <c r="EG18" s="115">
        <v>4526800</v>
      </c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7"/>
      <c r="ET18" s="284"/>
      <c r="EU18" s="282"/>
      <c r="EV18" s="282"/>
      <c r="EW18" s="282"/>
      <c r="EX18" s="282"/>
      <c r="EY18" s="282"/>
      <c r="EZ18" s="282"/>
      <c r="FA18" s="282"/>
      <c r="FB18" s="282"/>
      <c r="FC18" s="282"/>
      <c r="FD18" s="282"/>
      <c r="FE18" s="282"/>
      <c r="FF18" s="285"/>
    </row>
    <row r="19" spans="1:162" ht="18" customHeight="1">
      <c r="A19" s="105" t="s">
        <v>266</v>
      </c>
      <c r="B19" s="105"/>
      <c r="C19" s="105"/>
      <c r="D19" s="105"/>
      <c r="E19" s="105"/>
      <c r="F19" s="105"/>
      <c r="G19" s="105"/>
      <c r="H19" s="106"/>
      <c r="I19" s="299" t="s">
        <v>267</v>
      </c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104" t="s">
        <v>268</v>
      </c>
      <c r="CO19" s="105"/>
      <c r="CP19" s="105"/>
      <c r="CQ19" s="105"/>
      <c r="CR19" s="105"/>
      <c r="CS19" s="105"/>
      <c r="CT19" s="105"/>
      <c r="CU19" s="106"/>
      <c r="CV19" s="107" t="s">
        <v>42</v>
      </c>
      <c r="CW19" s="105"/>
      <c r="CX19" s="105"/>
      <c r="CY19" s="105"/>
      <c r="CZ19" s="105"/>
      <c r="DA19" s="105"/>
      <c r="DB19" s="105"/>
      <c r="DC19" s="105"/>
      <c r="DD19" s="105"/>
      <c r="DE19" s="106"/>
      <c r="DF19" s="39"/>
      <c r="DG19" s="281"/>
      <c r="DH19" s="288"/>
      <c r="DI19" s="288"/>
      <c r="DJ19" s="288"/>
      <c r="DK19" s="288"/>
      <c r="DL19" s="288"/>
      <c r="DM19" s="288"/>
      <c r="DN19" s="288"/>
      <c r="DO19" s="288"/>
      <c r="DP19" s="288"/>
      <c r="DQ19" s="288"/>
      <c r="DR19" s="288"/>
      <c r="DS19" s="289"/>
      <c r="DT19" s="284"/>
      <c r="DU19" s="282"/>
      <c r="DV19" s="282"/>
      <c r="DW19" s="282"/>
      <c r="DX19" s="282"/>
      <c r="DY19" s="282"/>
      <c r="DZ19" s="282"/>
      <c r="EA19" s="282"/>
      <c r="EB19" s="282"/>
      <c r="EC19" s="282"/>
      <c r="ED19" s="282"/>
      <c r="EE19" s="282"/>
      <c r="EF19" s="283"/>
      <c r="EG19" s="284"/>
      <c r="EH19" s="282"/>
      <c r="EI19" s="282"/>
      <c r="EJ19" s="282"/>
      <c r="EK19" s="282"/>
      <c r="EL19" s="282"/>
      <c r="EM19" s="282"/>
      <c r="EN19" s="282"/>
      <c r="EO19" s="282"/>
      <c r="EP19" s="282"/>
      <c r="EQ19" s="282"/>
      <c r="ER19" s="282"/>
      <c r="ES19" s="283"/>
      <c r="ET19" s="284"/>
      <c r="EU19" s="282"/>
      <c r="EV19" s="282"/>
      <c r="EW19" s="282"/>
      <c r="EX19" s="282"/>
      <c r="EY19" s="282"/>
      <c r="EZ19" s="282"/>
      <c r="FA19" s="282"/>
      <c r="FB19" s="282"/>
      <c r="FC19" s="282"/>
      <c r="FD19" s="282"/>
      <c r="FE19" s="282"/>
      <c r="FF19" s="285"/>
    </row>
    <row r="20" spans="1:162" ht="18.75" customHeight="1">
      <c r="A20" s="105" t="s">
        <v>269</v>
      </c>
      <c r="B20" s="105"/>
      <c r="C20" s="105"/>
      <c r="D20" s="105"/>
      <c r="E20" s="105"/>
      <c r="F20" s="105"/>
      <c r="G20" s="105"/>
      <c r="H20" s="106"/>
      <c r="I20" s="299" t="s">
        <v>270</v>
      </c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104" t="s">
        <v>271</v>
      </c>
      <c r="CO20" s="105"/>
      <c r="CP20" s="105"/>
      <c r="CQ20" s="105"/>
      <c r="CR20" s="105"/>
      <c r="CS20" s="105"/>
      <c r="CT20" s="105"/>
      <c r="CU20" s="106"/>
      <c r="CV20" s="107" t="s">
        <v>42</v>
      </c>
      <c r="CW20" s="105"/>
      <c r="CX20" s="105"/>
      <c r="CY20" s="105"/>
      <c r="CZ20" s="105"/>
      <c r="DA20" s="105"/>
      <c r="DB20" s="105"/>
      <c r="DC20" s="105"/>
      <c r="DD20" s="105"/>
      <c r="DE20" s="106"/>
      <c r="DF20" s="39"/>
      <c r="DG20" s="284"/>
      <c r="DH20" s="282"/>
      <c r="DI20" s="282"/>
      <c r="DJ20" s="282"/>
      <c r="DK20" s="282"/>
      <c r="DL20" s="282"/>
      <c r="DM20" s="282"/>
      <c r="DN20" s="282"/>
      <c r="DO20" s="282"/>
      <c r="DP20" s="282"/>
      <c r="DQ20" s="282"/>
      <c r="DR20" s="282"/>
      <c r="DS20" s="283"/>
      <c r="DT20" s="284"/>
      <c r="DU20" s="282"/>
      <c r="DV20" s="282"/>
      <c r="DW20" s="282"/>
      <c r="DX20" s="282"/>
      <c r="DY20" s="282"/>
      <c r="DZ20" s="282"/>
      <c r="EA20" s="282"/>
      <c r="EB20" s="282"/>
      <c r="EC20" s="282"/>
      <c r="ED20" s="282"/>
      <c r="EE20" s="282"/>
      <c r="EF20" s="283"/>
      <c r="EG20" s="284"/>
      <c r="EH20" s="282"/>
      <c r="EI20" s="282"/>
      <c r="EJ20" s="282"/>
      <c r="EK20" s="282"/>
      <c r="EL20" s="282"/>
      <c r="EM20" s="282"/>
      <c r="EN20" s="282"/>
      <c r="EO20" s="282"/>
      <c r="EP20" s="282"/>
      <c r="EQ20" s="282"/>
      <c r="ER20" s="282"/>
      <c r="ES20" s="283"/>
      <c r="ET20" s="284"/>
      <c r="EU20" s="282"/>
      <c r="EV20" s="282"/>
      <c r="EW20" s="282"/>
      <c r="EX20" s="282"/>
      <c r="EY20" s="282"/>
      <c r="EZ20" s="282"/>
      <c r="FA20" s="282"/>
      <c r="FB20" s="282"/>
      <c r="FC20" s="282"/>
      <c r="FD20" s="282"/>
      <c r="FE20" s="282"/>
      <c r="FF20" s="285"/>
    </row>
    <row r="21" spans="1:162" s="5" customFormat="1" ht="18" customHeight="1">
      <c r="A21" s="105" t="s">
        <v>272</v>
      </c>
      <c r="B21" s="105"/>
      <c r="C21" s="105"/>
      <c r="D21" s="105"/>
      <c r="E21" s="105"/>
      <c r="F21" s="105"/>
      <c r="G21" s="105"/>
      <c r="H21" s="106"/>
      <c r="I21" s="286" t="s">
        <v>254</v>
      </c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  <c r="BF21" s="287"/>
      <c r="BG21" s="287"/>
      <c r="BH21" s="287"/>
      <c r="BI21" s="287"/>
      <c r="BJ21" s="287"/>
      <c r="BK21" s="287"/>
      <c r="BL21" s="287"/>
      <c r="BM21" s="287"/>
      <c r="BN21" s="287"/>
      <c r="BO21" s="287"/>
      <c r="BP21" s="287"/>
      <c r="BQ21" s="287"/>
      <c r="BR21" s="287"/>
      <c r="BS21" s="287"/>
      <c r="BT21" s="287"/>
      <c r="BU21" s="287"/>
      <c r="BV21" s="287"/>
      <c r="BW21" s="287"/>
      <c r="BX21" s="287"/>
      <c r="BY21" s="287"/>
      <c r="BZ21" s="287"/>
      <c r="CA21" s="287"/>
      <c r="CB21" s="287"/>
      <c r="CC21" s="287"/>
      <c r="CD21" s="287"/>
      <c r="CE21" s="287"/>
      <c r="CF21" s="287"/>
      <c r="CG21" s="287"/>
      <c r="CH21" s="287"/>
      <c r="CI21" s="287"/>
      <c r="CJ21" s="287"/>
      <c r="CK21" s="287"/>
      <c r="CL21" s="287"/>
      <c r="CM21" s="287"/>
      <c r="CN21" s="104" t="s">
        <v>273</v>
      </c>
      <c r="CO21" s="105"/>
      <c r="CP21" s="105"/>
      <c r="CQ21" s="105"/>
      <c r="CR21" s="105"/>
      <c r="CS21" s="105"/>
      <c r="CT21" s="105"/>
      <c r="CU21" s="106"/>
      <c r="CV21" s="107" t="s">
        <v>42</v>
      </c>
      <c r="CW21" s="105"/>
      <c r="CX21" s="105"/>
      <c r="CY21" s="105"/>
      <c r="CZ21" s="105"/>
      <c r="DA21" s="105"/>
      <c r="DB21" s="105"/>
      <c r="DC21" s="105"/>
      <c r="DD21" s="105"/>
      <c r="DE21" s="106"/>
      <c r="DF21" s="39"/>
      <c r="DG21" s="284"/>
      <c r="DH21" s="282"/>
      <c r="DI21" s="282"/>
      <c r="DJ21" s="282"/>
      <c r="DK21" s="282"/>
      <c r="DL21" s="282"/>
      <c r="DM21" s="282"/>
      <c r="DN21" s="282"/>
      <c r="DO21" s="282"/>
      <c r="DP21" s="282"/>
      <c r="DQ21" s="282"/>
      <c r="DR21" s="282"/>
      <c r="DS21" s="283"/>
      <c r="DT21" s="284"/>
      <c r="DU21" s="282"/>
      <c r="DV21" s="282"/>
      <c r="DW21" s="282"/>
      <c r="DX21" s="282"/>
      <c r="DY21" s="282"/>
      <c r="DZ21" s="282"/>
      <c r="EA21" s="282"/>
      <c r="EB21" s="282"/>
      <c r="EC21" s="282"/>
      <c r="ED21" s="282"/>
      <c r="EE21" s="282"/>
      <c r="EF21" s="283"/>
      <c r="EG21" s="284"/>
      <c r="EH21" s="282"/>
      <c r="EI21" s="282"/>
      <c r="EJ21" s="282"/>
      <c r="EK21" s="282"/>
      <c r="EL21" s="282"/>
      <c r="EM21" s="282"/>
      <c r="EN21" s="282"/>
      <c r="EO21" s="282"/>
      <c r="EP21" s="282"/>
      <c r="EQ21" s="282"/>
      <c r="ER21" s="282"/>
      <c r="ES21" s="283"/>
      <c r="ET21" s="284"/>
      <c r="EU21" s="282"/>
      <c r="EV21" s="282"/>
      <c r="EW21" s="282"/>
      <c r="EX21" s="282"/>
      <c r="EY21" s="282"/>
      <c r="EZ21" s="282"/>
      <c r="FA21" s="282"/>
      <c r="FB21" s="282"/>
      <c r="FC21" s="282"/>
      <c r="FD21" s="282"/>
      <c r="FE21" s="282"/>
      <c r="FF21" s="285"/>
    </row>
    <row r="22" spans="1:162" ht="18" customHeight="1">
      <c r="A22" s="105" t="s">
        <v>274</v>
      </c>
      <c r="B22" s="105"/>
      <c r="C22" s="105"/>
      <c r="D22" s="105"/>
      <c r="E22" s="105"/>
      <c r="F22" s="105"/>
      <c r="G22" s="105"/>
      <c r="H22" s="106"/>
      <c r="I22" s="286" t="s">
        <v>257</v>
      </c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7"/>
      <c r="BD22" s="287"/>
      <c r="BE22" s="287"/>
      <c r="BF22" s="287"/>
      <c r="BG22" s="287"/>
      <c r="BH22" s="287"/>
      <c r="BI22" s="287"/>
      <c r="BJ22" s="287"/>
      <c r="BK22" s="287"/>
      <c r="BL22" s="287"/>
      <c r="BM22" s="287"/>
      <c r="BN22" s="287"/>
      <c r="BO22" s="287"/>
      <c r="BP22" s="287"/>
      <c r="BQ22" s="287"/>
      <c r="BR22" s="287"/>
      <c r="BS22" s="287"/>
      <c r="BT22" s="287"/>
      <c r="BU22" s="287"/>
      <c r="BV22" s="287"/>
      <c r="BW22" s="287"/>
      <c r="BX22" s="287"/>
      <c r="BY22" s="287"/>
      <c r="BZ22" s="287"/>
      <c r="CA22" s="287"/>
      <c r="CB22" s="287"/>
      <c r="CC22" s="287"/>
      <c r="CD22" s="287"/>
      <c r="CE22" s="287"/>
      <c r="CF22" s="287"/>
      <c r="CG22" s="287"/>
      <c r="CH22" s="287"/>
      <c r="CI22" s="287"/>
      <c r="CJ22" s="287"/>
      <c r="CK22" s="287"/>
      <c r="CL22" s="287"/>
      <c r="CM22" s="287"/>
      <c r="CN22" s="104" t="s">
        <v>275</v>
      </c>
      <c r="CO22" s="105"/>
      <c r="CP22" s="105"/>
      <c r="CQ22" s="105"/>
      <c r="CR22" s="105"/>
      <c r="CS22" s="105"/>
      <c r="CT22" s="105"/>
      <c r="CU22" s="106"/>
      <c r="CV22" s="107" t="s">
        <v>42</v>
      </c>
      <c r="CW22" s="105"/>
      <c r="CX22" s="105"/>
      <c r="CY22" s="105"/>
      <c r="CZ22" s="105"/>
      <c r="DA22" s="105"/>
      <c r="DB22" s="105"/>
      <c r="DC22" s="105"/>
      <c r="DD22" s="105"/>
      <c r="DE22" s="106"/>
      <c r="DF22" s="39"/>
      <c r="DG22" s="284"/>
      <c r="DH22" s="282"/>
      <c r="DI22" s="282"/>
      <c r="DJ22" s="282"/>
      <c r="DK22" s="282"/>
      <c r="DL22" s="282"/>
      <c r="DM22" s="282"/>
      <c r="DN22" s="282"/>
      <c r="DO22" s="282"/>
      <c r="DP22" s="282"/>
      <c r="DQ22" s="282"/>
      <c r="DR22" s="282"/>
      <c r="DS22" s="283"/>
      <c r="DT22" s="284"/>
      <c r="DU22" s="282"/>
      <c r="DV22" s="282"/>
      <c r="DW22" s="282"/>
      <c r="DX22" s="282"/>
      <c r="DY22" s="282"/>
      <c r="DZ22" s="282"/>
      <c r="EA22" s="282"/>
      <c r="EB22" s="282"/>
      <c r="EC22" s="282"/>
      <c r="ED22" s="282"/>
      <c r="EE22" s="282"/>
      <c r="EF22" s="283"/>
      <c r="EG22" s="284"/>
      <c r="EH22" s="282"/>
      <c r="EI22" s="282"/>
      <c r="EJ22" s="282"/>
      <c r="EK22" s="282"/>
      <c r="EL22" s="282"/>
      <c r="EM22" s="282"/>
      <c r="EN22" s="282"/>
      <c r="EO22" s="282"/>
      <c r="EP22" s="282"/>
      <c r="EQ22" s="282"/>
      <c r="ER22" s="282"/>
      <c r="ES22" s="283"/>
      <c r="ET22" s="284"/>
      <c r="EU22" s="282"/>
      <c r="EV22" s="282"/>
      <c r="EW22" s="282"/>
      <c r="EX22" s="282"/>
      <c r="EY22" s="282"/>
      <c r="EZ22" s="282"/>
      <c r="FA22" s="282"/>
      <c r="FB22" s="282"/>
      <c r="FC22" s="282"/>
      <c r="FD22" s="282"/>
      <c r="FE22" s="282"/>
      <c r="FF22" s="285"/>
    </row>
    <row r="23" spans="1:162" ht="18.75" customHeight="1" thickBot="1">
      <c r="A23" s="105" t="s">
        <v>276</v>
      </c>
      <c r="B23" s="105"/>
      <c r="C23" s="105"/>
      <c r="D23" s="105"/>
      <c r="E23" s="105"/>
      <c r="F23" s="105"/>
      <c r="G23" s="105"/>
      <c r="H23" s="106"/>
      <c r="I23" s="299" t="s">
        <v>277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4" t="s">
        <v>278</v>
      </c>
      <c r="CO23" s="95"/>
      <c r="CP23" s="95"/>
      <c r="CQ23" s="95"/>
      <c r="CR23" s="95"/>
      <c r="CS23" s="95"/>
      <c r="CT23" s="95"/>
      <c r="CU23" s="96"/>
      <c r="CV23" s="97" t="s">
        <v>42</v>
      </c>
      <c r="CW23" s="95"/>
      <c r="CX23" s="95"/>
      <c r="CY23" s="95"/>
      <c r="CZ23" s="95"/>
      <c r="DA23" s="95"/>
      <c r="DB23" s="95"/>
      <c r="DC23" s="95"/>
      <c r="DD23" s="95"/>
      <c r="DE23" s="96"/>
      <c r="DF23" s="40"/>
      <c r="DG23" s="86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290"/>
      <c r="DT23" s="89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290"/>
      <c r="EG23" s="89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290"/>
      <c r="ET23" s="89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1"/>
    </row>
    <row r="24" spans="1:162" ht="21" customHeight="1">
      <c r="A24" s="105" t="s">
        <v>279</v>
      </c>
      <c r="B24" s="105"/>
      <c r="C24" s="105"/>
      <c r="D24" s="105"/>
      <c r="E24" s="105"/>
      <c r="F24" s="105"/>
      <c r="G24" s="105"/>
      <c r="H24" s="106"/>
      <c r="I24" s="286" t="s">
        <v>254</v>
      </c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  <c r="AT24" s="287"/>
      <c r="AU24" s="287"/>
      <c r="AV24" s="287"/>
      <c r="AW24" s="287"/>
      <c r="AX24" s="287"/>
      <c r="AY24" s="287"/>
      <c r="AZ24" s="287"/>
      <c r="BA24" s="287"/>
      <c r="BB24" s="287"/>
      <c r="BC24" s="287"/>
      <c r="BD24" s="287"/>
      <c r="BE24" s="287"/>
      <c r="BF24" s="287"/>
      <c r="BG24" s="287"/>
      <c r="BH24" s="287"/>
      <c r="BI24" s="287"/>
      <c r="BJ24" s="287"/>
      <c r="BK24" s="287"/>
      <c r="BL24" s="287"/>
      <c r="BM24" s="287"/>
      <c r="BN24" s="287"/>
      <c r="BO24" s="287"/>
      <c r="BP24" s="287"/>
      <c r="BQ24" s="287"/>
      <c r="BR24" s="287"/>
      <c r="BS24" s="287"/>
      <c r="BT24" s="287"/>
      <c r="BU24" s="287"/>
      <c r="BV24" s="287"/>
      <c r="BW24" s="287"/>
      <c r="BX24" s="287"/>
      <c r="BY24" s="287"/>
      <c r="BZ24" s="287"/>
      <c r="CA24" s="287"/>
      <c r="CB24" s="287"/>
      <c r="CC24" s="287"/>
      <c r="CD24" s="287"/>
      <c r="CE24" s="287"/>
      <c r="CF24" s="287"/>
      <c r="CG24" s="287"/>
      <c r="CH24" s="287"/>
      <c r="CI24" s="287"/>
      <c r="CJ24" s="287"/>
      <c r="CK24" s="287"/>
      <c r="CL24" s="287"/>
      <c r="CM24" s="287"/>
      <c r="CN24" s="291" t="s">
        <v>280</v>
      </c>
      <c r="CO24" s="292"/>
      <c r="CP24" s="292"/>
      <c r="CQ24" s="292"/>
      <c r="CR24" s="292"/>
      <c r="CS24" s="292"/>
      <c r="CT24" s="292"/>
      <c r="CU24" s="293"/>
      <c r="CV24" s="294" t="s">
        <v>42</v>
      </c>
      <c r="CW24" s="292"/>
      <c r="CX24" s="292"/>
      <c r="CY24" s="292"/>
      <c r="CZ24" s="292"/>
      <c r="DA24" s="292"/>
      <c r="DB24" s="292"/>
      <c r="DC24" s="292"/>
      <c r="DD24" s="292"/>
      <c r="DE24" s="293"/>
      <c r="DF24" s="38"/>
      <c r="DG24" s="295"/>
      <c r="DH24" s="296"/>
      <c r="DI24" s="296"/>
      <c r="DJ24" s="296"/>
      <c r="DK24" s="296"/>
      <c r="DL24" s="296"/>
      <c r="DM24" s="296"/>
      <c r="DN24" s="296"/>
      <c r="DO24" s="296"/>
      <c r="DP24" s="296"/>
      <c r="DQ24" s="296"/>
      <c r="DR24" s="296"/>
      <c r="DS24" s="297"/>
      <c r="DT24" s="295"/>
      <c r="DU24" s="296"/>
      <c r="DV24" s="296"/>
      <c r="DW24" s="296"/>
      <c r="DX24" s="296"/>
      <c r="DY24" s="296"/>
      <c r="DZ24" s="296"/>
      <c r="EA24" s="296"/>
      <c r="EB24" s="296"/>
      <c r="EC24" s="296"/>
      <c r="ED24" s="296"/>
      <c r="EE24" s="296"/>
      <c r="EF24" s="297"/>
      <c r="EG24" s="295"/>
      <c r="EH24" s="296"/>
      <c r="EI24" s="296"/>
      <c r="EJ24" s="296"/>
      <c r="EK24" s="296"/>
      <c r="EL24" s="296"/>
      <c r="EM24" s="296"/>
      <c r="EN24" s="296"/>
      <c r="EO24" s="296"/>
      <c r="EP24" s="296"/>
      <c r="EQ24" s="296"/>
      <c r="ER24" s="296"/>
      <c r="ES24" s="297"/>
      <c r="ET24" s="295"/>
      <c r="EU24" s="296"/>
      <c r="EV24" s="296"/>
      <c r="EW24" s="296"/>
      <c r="EX24" s="296"/>
      <c r="EY24" s="296"/>
      <c r="EZ24" s="296"/>
      <c r="FA24" s="296"/>
      <c r="FB24" s="296"/>
      <c r="FC24" s="296"/>
      <c r="FD24" s="296"/>
      <c r="FE24" s="296"/>
      <c r="FF24" s="298"/>
    </row>
    <row r="25" spans="1:162" ht="18.75" customHeight="1">
      <c r="A25" s="105" t="s">
        <v>281</v>
      </c>
      <c r="B25" s="105"/>
      <c r="C25" s="105"/>
      <c r="D25" s="105"/>
      <c r="E25" s="105"/>
      <c r="F25" s="105"/>
      <c r="G25" s="105"/>
      <c r="H25" s="106"/>
      <c r="I25" s="286" t="s">
        <v>282</v>
      </c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87"/>
      <c r="AU25" s="287"/>
      <c r="AV25" s="287"/>
      <c r="AW25" s="287"/>
      <c r="AX25" s="287"/>
      <c r="AY25" s="287"/>
      <c r="AZ25" s="287"/>
      <c r="BA25" s="287"/>
      <c r="BB25" s="287"/>
      <c r="BC25" s="287"/>
      <c r="BD25" s="287"/>
      <c r="BE25" s="287"/>
      <c r="BF25" s="287"/>
      <c r="BG25" s="287"/>
      <c r="BH25" s="287"/>
      <c r="BI25" s="287"/>
      <c r="BJ25" s="287"/>
      <c r="BK25" s="287"/>
      <c r="BL25" s="287"/>
      <c r="BM25" s="287"/>
      <c r="BN25" s="287"/>
      <c r="BO25" s="287"/>
      <c r="BP25" s="287"/>
      <c r="BQ25" s="287"/>
      <c r="BR25" s="287"/>
      <c r="BS25" s="287"/>
      <c r="BT25" s="287"/>
      <c r="BU25" s="287"/>
      <c r="BV25" s="287"/>
      <c r="BW25" s="287"/>
      <c r="BX25" s="287"/>
      <c r="BY25" s="287"/>
      <c r="BZ25" s="287"/>
      <c r="CA25" s="287"/>
      <c r="CB25" s="287"/>
      <c r="CC25" s="287"/>
      <c r="CD25" s="287"/>
      <c r="CE25" s="287"/>
      <c r="CF25" s="287"/>
      <c r="CG25" s="287"/>
      <c r="CH25" s="287"/>
      <c r="CI25" s="287"/>
      <c r="CJ25" s="287"/>
      <c r="CK25" s="287"/>
      <c r="CL25" s="287"/>
      <c r="CM25" s="287"/>
      <c r="CN25" s="104" t="s">
        <v>283</v>
      </c>
      <c r="CO25" s="105"/>
      <c r="CP25" s="105"/>
      <c r="CQ25" s="105"/>
      <c r="CR25" s="105"/>
      <c r="CS25" s="105"/>
      <c r="CT25" s="105"/>
      <c r="CU25" s="106"/>
      <c r="CV25" s="107" t="s">
        <v>42</v>
      </c>
      <c r="CW25" s="105"/>
      <c r="CX25" s="105"/>
      <c r="CY25" s="105"/>
      <c r="CZ25" s="105"/>
      <c r="DA25" s="105"/>
      <c r="DB25" s="105"/>
      <c r="DC25" s="105"/>
      <c r="DD25" s="105"/>
      <c r="DE25" s="106"/>
      <c r="DF25" s="39"/>
      <c r="DG25" s="281"/>
      <c r="DH25" s="288"/>
      <c r="DI25" s="288"/>
      <c r="DJ25" s="288"/>
      <c r="DK25" s="288"/>
      <c r="DL25" s="288"/>
      <c r="DM25" s="288"/>
      <c r="DN25" s="288"/>
      <c r="DO25" s="288"/>
      <c r="DP25" s="288"/>
      <c r="DQ25" s="288"/>
      <c r="DR25" s="288"/>
      <c r="DS25" s="289"/>
      <c r="DT25" s="284"/>
      <c r="DU25" s="282"/>
      <c r="DV25" s="282"/>
      <c r="DW25" s="282"/>
      <c r="DX25" s="282"/>
      <c r="DY25" s="282"/>
      <c r="DZ25" s="282"/>
      <c r="EA25" s="282"/>
      <c r="EB25" s="282"/>
      <c r="EC25" s="282"/>
      <c r="ED25" s="282"/>
      <c r="EE25" s="282"/>
      <c r="EF25" s="283"/>
      <c r="EG25" s="284"/>
      <c r="EH25" s="282"/>
      <c r="EI25" s="282"/>
      <c r="EJ25" s="282"/>
      <c r="EK25" s="282"/>
      <c r="EL25" s="282"/>
      <c r="EM25" s="282"/>
      <c r="EN25" s="282"/>
      <c r="EO25" s="282"/>
      <c r="EP25" s="282"/>
      <c r="EQ25" s="282"/>
      <c r="ER25" s="282"/>
      <c r="ES25" s="283"/>
      <c r="ET25" s="284"/>
      <c r="EU25" s="282"/>
      <c r="EV25" s="282"/>
      <c r="EW25" s="282"/>
      <c r="EX25" s="282"/>
      <c r="EY25" s="282"/>
      <c r="EZ25" s="282"/>
      <c r="FA25" s="282"/>
      <c r="FB25" s="282"/>
      <c r="FC25" s="282"/>
      <c r="FD25" s="282"/>
      <c r="FE25" s="282"/>
      <c r="FF25" s="285"/>
    </row>
    <row r="26" spans="1:162" ht="36" customHeight="1">
      <c r="A26" s="105" t="s">
        <v>12</v>
      </c>
      <c r="B26" s="105"/>
      <c r="C26" s="105"/>
      <c r="D26" s="105"/>
      <c r="E26" s="105"/>
      <c r="F26" s="105"/>
      <c r="G26" s="105"/>
      <c r="H26" s="106"/>
      <c r="I26" s="279" t="s">
        <v>284</v>
      </c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80"/>
      <c r="BV26" s="280"/>
      <c r="BW26" s="280"/>
      <c r="BX26" s="280"/>
      <c r="BY26" s="280"/>
      <c r="BZ26" s="280"/>
      <c r="CA26" s="280"/>
      <c r="CB26" s="280"/>
      <c r="CC26" s="280"/>
      <c r="CD26" s="280"/>
      <c r="CE26" s="280"/>
      <c r="CF26" s="280"/>
      <c r="CG26" s="280"/>
      <c r="CH26" s="280"/>
      <c r="CI26" s="280"/>
      <c r="CJ26" s="280"/>
      <c r="CK26" s="280"/>
      <c r="CL26" s="280"/>
      <c r="CM26" s="280"/>
      <c r="CN26" s="104" t="s">
        <v>285</v>
      </c>
      <c r="CO26" s="105"/>
      <c r="CP26" s="105"/>
      <c r="CQ26" s="105"/>
      <c r="CR26" s="105"/>
      <c r="CS26" s="105"/>
      <c r="CT26" s="105"/>
      <c r="CU26" s="106"/>
      <c r="CV26" s="107" t="s">
        <v>42</v>
      </c>
      <c r="CW26" s="105"/>
      <c r="CX26" s="105"/>
      <c r="CY26" s="105"/>
      <c r="CZ26" s="105"/>
      <c r="DA26" s="105"/>
      <c r="DB26" s="105"/>
      <c r="DC26" s="105"/>
      <c r="DD26" s="105"/>
      <c r="DE26" s="106"/>
      <c r="DF26" s="39"/>
      <c r="DG26" s="284"/>
      <c r="DH26" s="282"/>
      <c r="DI26" s="282"/>
      <c r="DJ26" s="282"/>
      <c r="DK26" s="282"/>
      <c r="DL26" s="282"/>
      <c r="DM26" s="282"/>
      <c r="DN26" s="282"/>
      <c r="DO26" s="282"/>
      <c r="DP26" s="282"/>
      <c r="DQ26" s="282"/>
      <c r="DR26" s="282"/>
      <c r="DS26" s="283"/>
      <c r="DT26" s="284"/>
      <c r="DU26" s="282"/>
      <c r="DV26" s="282"/>
      <c r="DW26" s="282"/>
      <c r="DX26" s="282"/>
      <c r="DY26" s="282"/>
      <c r="DZ26" s="282"/>
      <c r="EA26" s="282"/>
      <c r="EB26" s="282"/>
      <c r="EC26" s="282"/>
      <c r="ED26" s="282"/>
      <c r="EE26" s="282"/>
      <c r="EF26" s="283"/>
      <c r="EG26" s="284"/>
      <c r="EH26" s="282"/>
      <c r="EI26" s="282"/>
      <c r="EJ26" s="282"/>
      <c r="EK26" s="282"/>
      <c r="EL26" s="282"/>
      <c r="EM26" s="282"/>
      <c r="EN26" s="282"/>
      <c r="EO26" s="282"/>
      <c r="EP26" s="282"/>
      <c r="EQ26" s="282"/>
      <c r="ER26" s="282"/>
      <c r="ES26" s="283"/>
      <c r="ET26" s="284"/>
      <c r="EU26" s="282"/>
      <c r="EV26" s="282"/>
      <c r="EW26" s="282"/>
      <c r="EX26" s="282"/>
      <c r="EY26" s="282"/>
      <c r="EZ26" s="282"/>
      <c r="FA26" s="282"/>
      <c r="FB26" s="282"/>
      <c r="FC26" s="282"/>
      <c r="FD26" s="282"/>
      <c r="FE26" s="282"/>
      <c r="FF26" s="285"/>
    </row>
    <row r="27" spans="1:162" ht="12.75" customHeight="1">
      <c r="A27" s="250"/>
      <c r="B27" s="250"/>
      <c r="C27" s="250"/>
      <c r="D27" s="250"/>
      <c r="E27" s="250"/>
      <c r="F27" s="250"/>
      <c r="G27" s="250"/>
      <c r="H27" s="251"/>
      <c r="I27" s="265" t="s">
        <v>286</v>
      </c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/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266"/>
      <c r="CK27" s="266"/>
      <c r="CL27" s="266"/>
      <c r="CM27" s="267"/>
      <c r="CN27" s="268" t="s">
        <v>287</v>
      </c>
      <c r="CO27" s="250"/>
      <c r="CP27" s="250"/>
      <c r="CQ27" s="250"/>
      <c r="CR27" s="250"/>
      <c r="CS27" s="250"/>
      <c r="CT27" s="250"/>
      <c r="CU27" s="251"/>
      <c r="CV27" s="272"/>
      <c r="CW27" s="250"/>
      <c r="CX27" s="250"/>
      <c r="CY27" s="250"/>
      <c r="CZ27" s="250"/>
      <c r="DA27" s="250"/>
      <c r="DB27" s="250"/>
      <c r="DC27" s="250"/>
      <c r="DD27" s="250"/>
      <c r="DE27" s="251"/>
      <c r="DF27" s="41"/>
      <c r="DG27" s="262"/>
      <c r="DH27" s="257"/>
      <c r="DI27" s="257"/>
      <c r="DJ27" s="257"/>
      <c r="DK27" s="257"/>
      <c r="DL27" s="257"/>
      <c r="DM27" s="257"/>
      <c r="DN27" s="257"/>
      <c r="DO27" s="257"/>
      <c r="DP27" s="257"/>
      <c r="DQ27" s="257"/>
      <c r="DR27" s="257"/>
      <c r="DS27" s="258"/>
      <c r="DT27" s="262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8"/>
      <c r="EG27" s="262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8"/>
      <c r="ET27" s="262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263"/>
    </row>
    <row r="28" spans="1:162" ht="12.75" customHeight="1">
      <c r="A28" s="248"/>
      <c r="B28" s="248"/>
      <c r="C28" s="248"/>
      <c r="D28" s="248"/>
      <c r="E28" s="248"/>
      <c r="F28" s="248"/>
      <c r="G28" s="248"/>
      <c r="H28" s="252"/>
      <c r="I28" s="277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8"/>
      <c r="CG28" s="278"/>
      <c r="CH28" s="278"/>
      <c r="CI28" s="278"/>
      <c r="CJ28" s="278"/>
      <c r="CK28" s="278"/>
      <c r="CL28" s="278"/>
      <c r="CM28" s="278"/>
      <c r="CN28" s="332"/>
      <c r="CO28" s="248"/>
      <c r="CP28" s="248"/>
      <c r="CQ28" s="248"/>
      <c r="CR28" s="248"/>
      <c r="CS28" s="248"/>
      <c r="CT28" s="248"/>
      <c r="CU28" s="252"/>
      <c r="CV28" s="341"/>
      <c r="CW28" s="248"/>
      <c r="CX28" s="248"/>
      <c r="CY28" s="248"/>
      <c r="CZ28" s="248"/>
      <c r="DA28" s="248"/>
      <c r="DB28" s="248"/>
      <c r="DC28" s="248"/>
      <c r="DD28" s="248"/>
      <c r="DE28" s="252"/>
      <c r="DF28" s="42"/>
      <c r="DG28" s="274"/>
      <c r="DH28" s="243"/>
      <c r="DI28" s="243"/>
      <c r="DJ28" s="243"/>
      <c r="DK28" s="243"/>
      <c r="DL28" s="243"/>
      <c r="DM28" s="243"/>
      <c r="DN28" s="243"/>
      <c r="DO28" s="243"/>
      <c r="DP28" s="243"/>
      <c r="DQ28" s="243"/>
      <c r="DR28" s="243"/>
      <c r="DS28" s="275"/>
      <c r="DT28" s="274"/>
      <c r="DU28" s="243"/>
      <c r="DV28" s="243"/>
      <c r="DW28" s="243"/>
      <c r="DX28" s="243"/>
      <c r="DY28" s="243"/>
      <c r="DZ28" s="243"/>
      <c r="EA28" s="243"/>
      <c r="EB28" s="243"/>
      <c r="EC28" s="243"/>
      <c r="ED28" s="243"/>
      <c r="EE28" s="243"/>
      <c r="EF28" s="275"/>
      <c r="EG28" s="274"/>
      <c r="EH28" s="243"/>
      <c r="EI28" s="243"/>
      <c r="EJ28" s="243"/>
      <c r="EK28" s="243"/>
      <c r="EL28" s="243"/>
      <c r="EM28" s="243"/>
      <c r="EN28" s="243"/>
      <c r="EO28" s="243"/>
      <c r="EP28" s="243"/>
      <c r="EQ28" s="243"/>
      <c r="ER28" s="243"/>
      <c r="ES28" s="275"/>
      <c r="ET28" s="274"/>
      <c r="EU28" s="243"/>
      <c r="EV28" s="243"/>
      <c r="EW28" s="243"/>
      <c r="EX28" s="243"/>
      <c r="EY28" s="243"/>
      <c r="EZ28" s="243"/>
      <c r="FA28" s="243"/>
      <c r="FB28" s="243"/>
      <c r="FC28" s="243"/>
      <c r="FD28" s="243"/>
      <c r="FE28" s="243"/>
      <c r="FF28" s="276"/>
    </row>
    <row r="29" spans="1:162" ht="12.75" customHeight="1">
      <c r="A29" s="105" t="s">
        <v>13</v>
      </c>
      <c r="B29" s="105"/>
      <c r="C29" s="105"/>
      <c r="D29" s="105"/>
      <c r="E29" s="105"/>
      <c r="F29" s="105"/>
      <c r="G29" s="105"/>
      <c r="H29" s="106"/>
      <c r="I29" s="279" t="s">
        <v>288</v>
      </c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0"/>
      <c r="BE29" s="280"/>
      <c r="BF29" s="280"/>
      <c r="BG29" s="280"/>
      <c r="BH29" s="280"/>
      <c r="BI29" s="280"/>
      <c r="BJ29" s="280"/>
      <c r="BK29" s="280"/>
      <c r="BL29" s="280"/>
      <c r="BM29" s="280"/>
      <c r="BN29" s="280"/>
      <c r="BO29" s="280"/>
      <c r="BP29" s="280"/>
      <c r="BQ29" s="280"/>
      <c r="BR29" s="280"/>
      <c r="BS29" s="280"/>
      <c r="BT29" s="280"/>
      <c r="BU29" s="280"/>
      <c r="BV29" s="280"/>
      <c r="BW29" s="280"/>
      <c r="BX29" s="280"/>
      <c r="BY29" s="280"/>
      <c r="BZ29" s="280"/>
      <c r="CA29" s="280"/>
      <c r="CB29" s="280"/>
      <c r="CC29" s="280"/>
      <c r="CD29" s="280"/>
      <c r="CE29" s="280"/>
      <c r="CF29" s="280"/>
      <c r="CG29" s="280"/>
      <c r="CH29" s="280"/>
      <c r="CI29" s="280"/>
      <c r="CJ29" s="280"/>
      <c r="CK29" s="280"/>
      <c r="CL29" s="280"/>
      <c r="CM29" s="280"/>
      <c r="CN29" s="104" t="s">
        <v>289</v>
      </c>
      <c r="CO29" s="105"/>
      <c r="CP29" s="105"/>
      <c r="CQ29" s="105"/>
      <c r="CR29" s="105"/>
      <c r="CS29" s="105"/>
      <c r="CT29" s="105"/>
      <c r="CU29" s="106"/>
      <c r="CV29" s="107" t="s">
        <v>42</v>
      </c>
      <c r="CW29" s="105"/>
      <c r="CX29" s="105"/>
      <c r="CY29" s="105"/>
      <c r="CZ29" s="105"/>
      <c r="DA29" s="105"/>
      <c r="DB29" s="105"/>
      <c r="DC29" s="105"/>
      <c r="DD29" s="105"/>
      <c r="DE29" s="106"/>
      <c r="DF29" s="39"/>
      <c r="DG29" s="281"/>
      <c r="DH29" s="282"/>
      <c r="DI29" s="282"/>
      <c r="DJ29" s="282"/>
      <c r="DK29" s="282"/>
      <c r="DL29" s="282"/>
      <c r="DM29" s="282"/>
      <c r="DN29" s="282"/>
      <c r="DO29" s="282"/>
      <c r="DP29" s="282"/>
      <c r="DQ29" s="282"/>
      <c r="DR29" s="282"/>
      <c r="DS29" s="283"/>
      <c r="DT29" s="281"/>
      <c r="DU29" s="282"/>
      <c r="DV29" s="282"/>
      <c r="DW29" s="282"/>
      <c r="DX29" s="282"/>
      <c r="DY29" s="282"/>
      <c r="DZ29" s="282"/>
      <c r="EA29" s="282"/>
      <c r="EB29" s="282"/>
      <c r="EC29" s="282"/>
      <c r="ED29" s="282"/>
      <c r="EE29" s="282"/>
      <c r="EF29" s="283"/>
      <c r="EG29" s="281"/>
      <c r="EH29" s="282"/>
      <c r="EI29" s="282"/>
      <c r="EJ29" s="282"/>
      <c r="EK29" s="282"/>
      <c r="EL29" s="282"/>
      <c r="EM29" s="282"/>
      <c r="EN29" s="282"/>
      <c r="EO29" s="282"/>
      <c r="EP29" s="282"/>
      <c r="EQ29" s="282"/>
      <c r="ER29" s="282"/>
      <c r="ES29" s="283"/>
      <c r="ET29" s="284"/>
      <c r="EU29" s="282"/>
      <c r="EV29" s="282"/>
      <c r="EW29" s="282"/>
      <c r="EX29" s="282"/>
      <c r="EY29" s="282"/>
      <c r="EZ29" s="282"/>
      <c r="FA29" s="282"/>
      <c r="FB29" s="282"/>
      <c r="FC29" s="282"/>
      <c r="FD29" s="282"/>
      <c r="FE29" s="282"/>
      <c r="FF29" s="285"/>
    </row>
    <row r="30" spans="1:162" ht="12.75" customHeight="1">
      <c r="A30" s="250"/>
      <c r="B30" s="250"/>
      <c r="C30" s="250"/>
      <c r="D30" s="250"/>
      <c r="E30" s="250"/>
      <c r="F30" s="250"/>
      <c r="G30" s="250"/>
      <c r="H30" s="251"/>
      <c r="I30" s="265" t="s">
        <v>286</v>
      </c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266"/>
      <c r="BX30" s="266"/>
      <c r="BY30" s="266"/>
      <c r="BZ30" s="266"/>
      <c r="CA30" s="266"/>
      <c r="CB30" s="266"/>
      <c r="CC30" s="266"/>
      <c r="CD30" s="266"/>
      <c r="CE30" s="266"/>
      <c r="CF30" s="266"/>
      <c r="CG30" s="266"/>
      <c r="CH30" s="266"/>
      <c r="CI30" s="266"/>
      <c r="CJ30" s="266"/>
      <c r="CK30" s="266"/>
      <c r="CL30" s="266"/>
      <c r="CM30" s="267"/>
      <c r="CN30" s="268" t="s">
        <v>290</v>
      </c>
      <c r="CO30" s="250"/>
      <c r="CP30" s="250"/>
      <c r="CQ30" s="250"/>
      <c r="CR30" s="250"/>
      <c r="CS30" s="250"/>
      <c r="CT30" s="250"/>
      <c r="CU30" s="251"/>
      <c r="CV30" s="272"/>
      <c r="CW30" s="250"/>
      <c r="CX30" s="250"/>
      <c r="CY30" s="250"/>
      <c r="CZ30" s="250"/>
      <c r="DA30" s="250"/>
      <c r="DB30" s="250"/>
      <c r="DC30" s="250"/>
      <c r="DD30" s="250"/>
      <c r="DE30" s="251"/>
      <c r="DF30" s="41"/>
      <c r="DG30" s="256">
        <f>DG15</f>
        <v>35933655.41</v>
      </c>
      <c r="DH30" s="257"/>
      <c r="DI30" s="257"/>
      <c r="DJ30" s="257"/>
      <c r="DK30" s="257"/>
      <c r="DL30" s="257"/>
      <c r="DM30" s="257"/>
      <c r="DN30" s="257"/>
      <c r="DO30" s="257"/>
      <c r="DP30" s="257"/>
      <c r="DQ30" s="257"/>
      <c r="DR30" s="257"/>
      <c r="DS30" s="258"/>
      <c r="DT30" s="256">
        <f>DT15</f>
        <v>29083753.009999998</v>
      </c>
      <c r="DU30" s="257"/>
      <c r="DV30" s="257"/>
      <c r="DW30" s="257"/>
      <c r="DX30" s="257"/>
      <c r="DY30" s="257"/>
      <c r="DZ30" s="257"/>
      <c r="EA30" s="257"/>
      <c r="EB30" s="257"/>
      <c r="EC30" s="257"/>
      <c r="ED30" s="257"/>
      <c r="EE30" s="257"/>
      <c r="EF30" s="258"/>
      <c r="EG30" s="256">
        <f>EG15</f>
        <v>29427176.009999998</v>
      </c>
      <c r="EH30" s="257"/>
      <c r="EI30" s="257"/>
      <c r="EJ30" s="257"/>
      <c r="EK30" s="257"/>
      <c r="EL30" s="257"/>
      <c r="EM30" s="257"/>
      <c r="EN30" s="257"/>
      <c r="EO30" s="257"/>
      <c r="EP30" s="257"/>
      <c r="EQ30" s="257"/>
      <c r="ER30" s="257"/>
      <c r="ES30" s="258"/>
      <c r="ET30" s="262"/>
      <c r="EU30" s="257"/>
      <c r="EV30" s="257"/>
      <c r="EW30" s="257"/>
      <c r="EX30" s="257"/>
      <c r="EY30" s="257"/>
      <c r="EZ30" s="257"/>
      <c r="FA30" s="257"/>
      <c r="FB30" s="257"/>
      <c r="FC30" s="257"/>
      <c r="FD30" s="257"/>
      <c r="FE30" s="257"/>
      <c r="FF30" s="263"/>
    </row>
    <row r="31" spans="1:162" ht="12.75" customHeight="1" thickBot="1">
      <c r="A31" s="248"/>
      <c r="B31" s="248"/>
      <c r="C31" s="248"/>
      <c r="D31" s="248"/>
      <c r="E31" s="248"/>
      <c r="F31" s="248"/>
      <c r="G31" s="248"/>
      <c r="H31" s="252"/>
      <c r="I31" s="277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78"/>
      <c r="BS31" s="278"/>
      <c r="BT31" s="278"/>
      <c r="BU31" s="278"/>
      <c r="BV31" s="278"/>
      <c r="BW31" s="278"/>
      <c r="BX31" s="278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  <c r="CL31" s="278"/>
      <c r="CM31" s="278"/>
      <c r="CN31" s="269"/>
      <c r="CO31" s="270"/>
      <c r="CP31" s="270"/>
      <c r="CQ31" s="270"/>
      <c r="CR31" s="270"/>
      <c r="CS31" s="270"/>
      <c r="CT31" s="270"/>
      <c r="CU31" s="271"/>
      <c r="CV31" s="273"/>
      <c r="CW31" s="270"/>
      <c r="CX31" s="270"/>
      <c r="CY31" s="270"/>
      <c r="CZ31" s="270"/>
      <c r="DA31" s="270"/>
      <c r="DB31" s="270"/>
      <c r="DC31" s="270"/>
      <c r="DD31" s="270"/>
      <c r="DE31" s="271"/>
      <c r="DF31" s="43"/>
      <c r="DG31" s="259"/>
      <c r="DH31" s="260"/>
      <c r="DI31" s="260"/>
      <c r="DJ31" s="260"/>
      <c r="DK31" s="260"/>
      <c r="DL31" s="260"/>
      <c r="DM31" s="260"/>
      <c r="DN31" s="260"/>
      <c r="DO31" s="260"/>
      <c r="DP31" s="260"/>
      <c r="DQ31" s="260"/>
      <c r="DR31" s="260"/>
      <c r="DS31" s="261"/>
      <c r="DT31" s="259"/>
      <c r="DU31" s="260"/>
      <c r="DV31" s="260"/>
      <c r="DW31" s="260"/>
      <c r="DX31" s="260"/>
      <c r="DY31" s="260"/>
      <c r="DZ31" s="260"/>
      <c r="EA31" s="260"/>
      <c r="EB31" s="260"/>
      <c r="EC31" s="260"/>
      <c r="ED31" s="260"/>
      <c r="EE31" s="260"/>
      <c r="EF31" s="261"/>
      <c r="EG31" s="259"/>
      <c r="EH31" s="260"/>
      <c r="EI31" s="260"/>
      <c r="EJ31" s="260"/>
      <c r="EK31" s="260"/>
      <c r="EL31" s="260"/>
      <c r="EM31" s="260"/>
      <c r="EN31" s="260"/>
      <c r="EO31" s="260"/>
      <c r="EP31" s="260"/>
      <c r="EQ31" s="260"/>
      <c r="ER31" s="260"/>
      <c r="ES31" s="261"/>
      <c r="ET31" s="259"/>
      <c r="EU31" s="260"/>
      <c r="EV31" s="260"/>
      <c r="EW31" s="260"/>
      <c r="EX31" s="260"/>
      <c r="EY31" s="260"/>
      <c r="EZ31" s="260"/>
      <c r="FA31" s="260"/>
      <c r="FB31" s="260"/>
      <c r="FC31" s="260"/>
      <c r="FD31" s="260"/>
      <c r="FE31" s="260"/>
      <c r="FF31" s="264"/>
    </row>
    <row r="32" ht="12.75" customHeight="1">
      <c r="FA32" s="1"/>
    </row>
    <row r="33" spans="9:157" ht="12.75" customHeight="1">
      <c r="I33" s="1" t="s">
        <v>291</v>
      </c>
      <c r="FA33" s="1"/>
    </row>
    <row r="34" spans="9:157" ht="12.75" customHeight="1">
      <c r="I34" s="1" t="s">
        <v>292</v>
      </c>
      <c r="AQ34" s="243" t="s">
        <v>323</v>
      </c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Y34" s="342" t="s">
        <v>325</v>
      </c>
      <c r="BZ34" s="342"/>
      <c r="CA34" s="342"/>
      <c r="CB34" s="342"/>
      <c r="CC34" s="342"/>
      <c r="CD34" s="342"/>
      <c r="CE34" s="342"/>
      <c r="CF34" s="342"/>
      <c r="CG34" s="342"/>
      <c r="CH34" s="342"/>
      <c r="CI34" s="342"/>
      <c r="CJ34" s="342"/>
      <c r="CK34" s="342"/>
      <c r="CL34" s="342"/>
      <c r="CM34" s="342"/>
      <c r="CN34" s="342"/>
      <c r="CO34" s="342"/>
      <c r="CP34" s="342"/>
      <c r="CQ34" s="342"/>
      <c r="CR34" s="342"/>
      <c r="CS34" s="255"/>
      <c r="CT34" s="255"/>
      <c r="CU34" s="255"/>
      <c r="CV34" s="255"/>
      <c r="CW34" s="255"/>
      <c r="CX34" s="255"/>
      <c r="CY34" s="254"/>
      <c r="CZ34" s="254"/>
      <c r="DA34" s="254"/>
      <c r="DB34" s="254"/>
      <c r="DC34" s="254"/>
      <c r="DD34" s="254"/>
      <c r="DE34" s="254"/>
      <c r="DF34" s="254"/>
      <c r="FA34" s="1"/>
    </row>
    <row r="35" spans="1:162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46" t="s">
        <v>293</v>
      </c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3"/>
      <c r="BJ35" s="3"/>
      <c r="BK35" s="246" t="s">
        <v>21</v>
      </c>
      <c r="BL35" s="246"/>
      <c r="BM35" s="246"/>
      <c r="BN35" s="246"/>
      <c r="BO35" s="246"/>
      <c r="BP35" s="246"/>
      <c r="BQ35" s="246"/>
      <c r="BR35" s="246"/>
      <c r="BS35" s="246"/>
      <c r="BT35" s="246"/>
      <c r="BU35" s="246"/>
      <c r="BV35" s="246"/>
      <c r="BW35" s="3"/>
      <c r="BX35" s="3"/>
      <c r="BY35" s="246" t="s">
        <v>22</v>
      </c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</row>
    <row r="36" spans="1:162" ht="9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3"/>
      <c r="BJ36" s="3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3"/>
      <c r="BX36" s="3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</row>
    <row r="37" spans="9:157" ht="12.75" customHeight="1">
      <c r="I37" s="1" t="s">
        <v>294</v>
      </c>
      <c r="AM37" s="243" t="s">
        <v>295</v>
      </c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G37" s="243" t="s">
        <v>296</v>
      </c>
      <c r="BH37" s="243"/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CA37" s="253" t="s">
        <v>297</v>
      </c>
      <c r="CB37" s="253"/>
      <c r="CC37" s="253"/>
      <c r="CD37" s="253"/>
      <c r="CE37" s="253"/>
      <c r="CF37" s="253"/>
      <c r="CG37" s="253"/>
      <c r="CH37" s="253"/>
      <c r="CI37" s="253"/>
      <c r="CJ37" s="253"/>
      <c r="CK37" s="253"/>
      <c r="CL37" s="253"/>
      <c r="CM37" s="253"/>
      <c r="CN37" s="253"/>
      <c r="CO37" s="253"/>
      <c r="CP37" s="253"/>
      <c r="CQ37" s="253"/>
      <c r="CR37" s="253"/>
      <c r="CS37" s="254"/>
      <c r="CT37" s="254"/>
      <c r="CU37" s="254"/>
      <c r="FA37" s="1"/>
    </row>
    <row r="38" spans="1:162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246" t="s">
        <v>293</v>
      </c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3"/>
      <c r="BF38" s="3"/>
      <c r="BG38" s="246" t="s">
        <v>298</v>
      </c>
      <c r="BH38" s="246"/>
      <c r="BI38" s="246"/>
      <c r="BJ38" s="246"/>
      <c r="BK38" s="246"/>
      <c r="BL38" s="246"/>
      <c r="BM38" s="246"/>
      <c r="BN38" s="246"/>
      <c r="BO38" s="246"/>
      <c r="BP38" s="246"/>
      <c r="BQ38" s="246"/>
      <c r="BR38" s="246"/>
      <c r="BS38" s="246"/>
      <c r="BT38" s="246"/>
      <c r="BU38" s="246"/>
      <c r="BV38" s="246"/>
      <c r="BW38" s="246"/>
      <c r="BX38" s="246"/>
      <c r="BY38" s="3"/>
      <c r="BZ38" s="3"/>
      <c r="CA38" s="246" t="s">
        <v>299</v>
      </c>
      <c r="CB38" s="246"/>
      <c r="CC38" s="246"/>
      <c r="CD38" s="246"/>
      <c r="CE38" s="246"/>
      <c r="CF38" s="246"/>
      <c r="CG38" s="246"/>
      <c r="CH38" s="246"/>
      <c r="CI38" s="246"/>
      <c r="CJ38" s="246"/>
      <c r="CK38" s="246"/>
      <c r="CL38" s="246"/>
      <c r="CM38" s="246"/>
      <c r="CN38" s="246"/>
      <c r="CO38" s="246"/>
      <c r="CP38" s="246"/>
      <c r="CQ38" s="246"/>
      <c r="CR38" s="246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</row>
    <row r="39" spans="1:162" ht="11.25" hidden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3"/>
      <c r="BF39" s="3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3"/>
      <c r="BZ39" s="3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</row>
    <row r="40" spans="9:157" ht="14.25" customHeight="1">
      <c r="I40" s="249" t="s">
        <v>23</v>
      </c>
      <c r="J40" s="249"/>
      <c r="K40" s="248" t="s">
        <v>326</v>
      </c>
      <c r="L40" s="248"/>
      <c r="M40" s="248"/>
      <c r="N40" s="255" t="s">
        <v>23</v>
      </c>
      <c r="O40" s="255"/>
      <c r="Q40" s="248" t="s">
        <v>327</v>
      </c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9">
        <v>20</v>
      </c>
      <c r="AG40" s="249"/>
      <c r="AH40" s="249"/>
      <c r="AI40" s="241" t="s">
        <v>195</v>
      </c>
      <c r="AJ40" s="241"/>
      <c r="AK40" s="241"/>
      <c r="AL40" s="1" t="s">
        <v>5</v>
      </c>
      <c r="FA40" s="1"/>
    </row>
    <row r="41" ht="9.75" customHeight="1">
      <c r="FA41" s="1"/>
    </row>
    <row r="42" spans="1:157" ht="12" customHeight="1" hidden="1" thickBo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1"/>
      <c r="FA42" s="1"/>
    </row>
    <row r="43" spans="1:157" ht="15.75" customHeight="1">
      <c r="A43" s="22" t="s">
        <v>300</v>
      </c>
      <c r="CM43" s="23"/>
      <c r="FA43" s="1"/>
    </row>
    <row r="44" spans="1:157" ht="19.5" customHeight="1">
      <c r="A44" s="242" t="s">
        <v>317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4"/>
      <c r="FA44" s="1"/>
    </row>
    <row r="45" spans="1:162" ht="12" customHeight="1">
      <c r="A45" s="245" t="s">
        <v>301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6"/>
      <c r="CG45" s="246"/>
      <c r="CH45" s="246"/>
      <c r="CI45" s="246"/>
      <c r="CJ45" s="246"/>
      <c r="CK45" s="246"/>
      <c r="CL45" s="246"/>
      <c r="CM45" s="247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</row>
    <row r="46" spans="1:162" ht="26.25" customHeight="1">
      <c r="A46" s="2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25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</row>
    <row r="47" spans="1:157" ht="15" customHeight="1">
      <c r="A47" s="242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AH47" s="243" t="s">
        <v>318</v>
      </c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4"/>
      <c r="FA47" s="1"/>
    </row>
    <row r="48" spans="1:162" ht="10.5" customHeight="1">
      <c r="A48" s="245" t="s">
        <v>21</v>
      </c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3"/>
      <c r="AA48" s="3"/>
      <c r="AB48" s="3"/>
      <c r="AC48" s="3"/>
      <c r="AD48" s="3"/>
      <c r="AE48" s="3"/>
      <c r="AF48" s="3"/>
      <c r="AG48" s="3"/>
      <c r="AH48" s="246" t="s">
        <v>22</v>
      </c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  <c r="BG48" s="246"/>
      <c r="BH48" s="246"/>
      <c r="BI48" s="246"/>
      <c r="BJ48" s="246"/>
      <c r="BK48" s="246"/>
      <c r="BL48" s="246"/>
      <c r="BM48" s="246"/>
      <c r="BN48" s="246"/>
      <c r="BO48" s="246"/>
      <c r="BP48" s="246"/>
      <c r="BQ48" s="246"/>
      <c r="BR48" s="246"/>
      <c r="BS48" s="246"/>
      <c r="BT48" s="246"/>
      <c r="BU48" s="246"/>
      <c r="BV48" s="246"/>
      <c r="BW48" s="246"/>
      <c r="BX48" s="246"/>
      <c r="BY48" s="246"/>
      <c r="BZ48" s="246"/>
      <c r="CA48" s="246"/>
      <c r="CB48" s="246"/>
      <c r="CC48" s="246"/>
      <c r="CD48" s="246"/>
      <c r="CE48" s="246"/>
      <c r="CF48" s="246"/>
      <c r="CG48" s="246"/>
      <c r="CH48" s="246"/>
      <c r="CI48" s="246"/>
      <c r="CJ48" s="246"/>
      <c r="CK48" s="246"/>
      <c r="CL48" s="246"/>
      <c r="CM48" s="247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</row>
    <row r="49" spans="1:157" ht="33.75" customHeight="1">
      <c r="A49" s="22"/>
      <c r="CM49" s="23"/>
      <c r="FA49" s="1"/>
    </row>
    <row r="50" spans="1:157" ht="19.5" customHeight="1">
      <c r="A50" s="340" t="s">
        <v>23</v>
      </c>
      <c r="B50" s="249"/>
      <c r="C50" s="248" t="s">
        <v>326</v>
      </c>
      <c r="D50" s="248"/>
      <c r="E50" s="248"/>
      <c r="F50" s="255" t="s">
        <v>23</v>
      </c>
      <c r="G50" s="255"/>
      <c r="I50" s="248" t="s">
        <v>327</v>
      </c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9">
        <v>20</v>
      </c>
      <c r="Y50" s="249"/>
      <c r="Z50" s="249"/>
      <c r="AA50" s="241" t="s">
        <v>195</v>
      </c>
      <c r="AB50" s="241"/>
      <c r="AC50" s="241"/>
      <c r="AD50" s="1" t="s">
        <v>5</v>
      </c>
      <c r="CM50" s="23"/>
      <c r="FA50" s="1"/>
    </row>
    <row r="51" spans="1:157" ht="33.75" customHeight="1" thickBot="1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8"/>
      <c r="FA51" s="1"/>
    </row>
    <row r="52" spans="1:157" ht="33.7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FA52" s="1"/>
    </row>
  </sheetData>
  <sheetProtection/>
  <mergeCells count="237">
    <mergeCell ref="CV27:DE28"/>
    <mergeCell ref="DT29:EF29"/>
    <mergeCell ref="I31:CM31"/>
    <mergeCell ref="AQ34:BH34"/>
    <mergeCell ref="BK34:BV34"/>
    <mergeCell ref="DT30:EF31"/>
    <mergeCell ref="DG30:DS31"/>
    <mergeCell ref="BY34:DF34"/>
    <mergeCell ref="X50:Z50"/>
    <mergeCell ref="AA50:AC50"/>
    <mergeCell ref="DG27:DS28"/>
    <mergeCell ref="DT27:EF28"/>
    <mergeCell ref="AM37:BD37"/>
    <mergeCell ref="DR1:EZ1"/>
    <mergeCell ref="B2:FE2"/>
    <mergeCell ref="A4:H6"/>
    <mergeCell ref="A50:B50"/>
    <mergeCell ref="C50:E50"/>
    <mergeCell ref="F50:G50"/>
    <mergeCell ref="I50:W50"/>
    <mergeCell ref="A27:H28"/>
    <mergeCell ref="I27:CM27"/>
    <mergeCell ref="CN27:CU28"/>
    <mergeCell ref="I4:CM6"/>
    <mergeCell ref="CN4:CU6"/>
    <mergeCell ref="A10:H10"/>
    <mergeCell ref="I10:CM10"/>
    <mergeCell ref="CN10:CU10"/>
    <mergeCell ref="CV4:DE6"/>
    <mergeCell ref="DG4:FF4"/>
    <mergeCell ref="DG5:DL5"/>
    <mergeCell ref="DM5:DO5"/>
    <mergeCell ref="DP5:DS5"/>
    <mergeCell ref="DT5:DY5"/>
    <mergeCell ref="DZ5:EB5"/>
    <mergeCell ref="EC5:EF5"/>
    <mergeCell ref="EG5:EL5"/>
    <mergeCell ref="EM5:EO5"/>
    <mergeCell ref="EP5:ES5"/>
    <mergeCell ref="ET5:FF6"/>
    <mergeCell ref="DG6:DS6"/>
    <mergeCell ref="DT6:EF6"/>
    <mergeCell ref="EG6:ES6"/>
    <mergeCell ref="A7:H7"/>
    <mergeCell ref="I7:CM7"/>
    <mergeCell ref="CN7:CU7"/>
    <mergeCell ref="CV7:DE7"/>
    <mergeCell ref="DG7:DS7"/>
    <mergeCell ref="DT7:EF7"/>
    <mergeCell ref="EG7:ES7"/>
    <mergeCell ref="ET7:FF7"/>
    <mergeCell ref="A8:H8"/>
    <mergeCell ref="I8:CM8"/>
    <mergeCell ref="CN8:CU8"/>
    <mergeCell ref="CV8:DE8"/>
    <mergeCell ref="DG8:DS8"/>
    <mergeCell ref="DT8:EF8"/>
    <mergeCell ref="EG8:ES8"/>
    <mergeCell ref="ET8:FF8"/>
    <mergeCell ref="A9:H9"/>
    <mergeCell ref="I9:CM9"/>
    <mergeCell ref="CN9:CU9"/>
    <mergeCell ref="CV9:DE9"/>
    <mergeCell ref="DG9:DS9"/>
    <mergeCell ref="DT9:EF9"/>
    <mergeCell ref="EG9:ES9"/>
    <mergeCell ref="ET9:FF9"/>
    <mergeCell ref="CV10:DE10"/>
    <mergeCell ref="DG10:DS10"/>
    <mergeCell ref="DT10:EF10"/>
    <mergeCell ref="EG10:ES10"/>
    <mergeCell ref="ET10:FF10"/>
    <mergeCell ref="A11:H11"/>
    <mergeCell ref="I11:CM11"/>
    <mergeCell ref="CN11:CU11"/>
    <mergeCell ref="CV11:DE11"/>
    <mergeCell ref="DG11:DS11"/>
    <mergeCell ref="DT11:EF11"/>
    <mergeCell ref="EG11:ES11"/>
    <mergeCell ref="ET11:FF11"/>
    <mergeCell ref="A12:H12"/>
    <mergeCell ref="I12:CM12"/>
    <mergeCell ref="CN12:CU12"/>
    <mergeCell ref="CV12:DE12"/>
    <mergeCell ref="DG12:DS12"/>
    <mergeCell ref="DT12:EF12"/>
    <mergeCell ref="EG12:ES12"/>
    <mergeCell ref="ET12:FF12"/>
    <mergeCell ref="A13:H13"/>
    <mergeCell ref="I13:CM13"/>
    <mergeCell ref="CN13:CU13"/>
    <mergeCell ref="CV13:DE13"/>
    <mergeCell ref="DG13:DS13"/>
    <mergeCell ref="DT13:EF13"/>
    <mergeCell ref="EG13:ES13"/>
    <mergeCell ref="ET13:FF13"/>
    <mergeCell ref="ET15:FF15"/>
    <mergeCell ref="A14:H14"/>
    <mergeCell ref="I14:CM14"/>
    <mergeCell ref="CN14:CU14"/>
    <mergeCell ref="CV14:DE14"/>
    <mergeCell ref="DG14:DS14"/>
    <mergeCell ref="DT14:EF14"/>
    <mergeCell ref="DT16:EF16"/>
    <mergeCell ref="EG14:ES14"/>
    <mergeCell ref="ET14:FF14"/>
    <mergeCell ref="A15:H15"/>
    <mergeCell ref="I15:CM15"/>
    <mergeCell ref="CN15:CU15"/>
    <mergeCell ref="CV15:DE15"/>
    <mergeCell ref="DG15:DS15"/>
    <mergeCell ref="DT15:EF15"/>
    <mergeCell ref="EG15:ES15"/>
    <mergeCell ref="ET16:FF16"/>
    <mergeCell ref="A17:H17"/>
    <mergeCell ref="I17:CM17"/>
    <mergeCell ref="CN17:CU17"/>
    <mergeCell ref="CV17:DE17"/>
    <mergeCell ref="DG17:DS17"/>
    <mergeCell ref="DT17:EF17"/>
    <mergeCell ref="EG17:ES17"/>
    <mergeCell ref="ET17:FF17"/>
    <mergeCell ref="A16:H16"/>
    <mergeCell ref="I18:CM18"/>
    <mergeCell ref="CN18:CU18"/>
    <mergeCell ref="CV18:DE18"/>
    <mergeCell ref="DG18:DS18"/>
    <mergeCell ref="DT18:EF18"/>
    <mergeCell ref="EG16:ES16"/>
    <mergeCell ref="I16:CM16"/>
    <mergeCell ref="CN16:CU16"/>
    <mergeCell ref="CV16:DE16"/>
    <mergeCell ref="DG16:DS16"/>
    <mergeCell ref="EG18:ES18"/>
    <mergeCell ref="ET18:FF18"/>
    <mergeCell ref="ET20:FF20"/>
    <mergeCell ref="A19:H19"/>
    <mergeCell ref="I19:CM19"/>
    <mergeCell ref="CN19:CU19"/>
    <mergeCell ref="CV19:DE19"/>
    <mergeCell ref="DG19:DS19"/>
    <mergeCell ref="DT19:EF19"/>
    <mergeCell ref="A18:H18"/>
    <mergeCell ref="DT21:EF21"/>
    <mergeCell ref="EG19:ES19"/>
    <mergeCell ref="ET19:FF19"/>
    <mergeCell ref="A20:H20"/>
    <mergeCell ref="I20:CM20"/>
    <mergeCell ref="CN20:CU20"/>
    <mergeCell ref="CV20:DE20"/>
    <mergeCell ref="DG20:DS20"/>
    <mergeCell ref="DT20:EF20"/>
    <mergeCell ref="EG20:ES20"/>
    <mergeCell ref="ET21:FF21"/>
    <mergeCell ref="A22:H22"/>
    <mergeCell ref="I22:CM22"/>
    <mergeCell ref="CN22:CU22"/>
    <mergeCell ref="CV22:DE22"/>
    <mergeCell ref="DG22:DS22"/>
    <mergeCell ref="DT22:EF22"/>
    <mergeCell ref="EG22:ES22"/>
    <mergeCell ref="ET22:FF22"/>
    <mergeCell ref="A21:H21"/>
    <mergeCell ref="I23:CM23"/>
    <mergeCell ref="CN23:CU23"/>
    <mergeCell ref="CV23:DE23"/>
    <mergeCell ref="DG23:DS23"/>
    <mergeCell ref="DT23:EF23"/>
    <mergeCell ref="EG21:ES21"/>
    <mergeCell ref="I21:CM21"/>
    <mergeCell ref="CN21:CU21"/>
    <mergeCell ref="CV21:DE21"/>
    <mergeCell ref="DG21:DS21"/>
    <mergeCell ref="EG23:ES23"/>
    <mergeCell ref="ET23:FF23"/>
    <mergeCell ref="A24:H24"/>
    <mergeCell ref="I24:CM24"/>
    <mergeCell ref="CN24:CU24"/>
    <mergeCell ref="CV24:DE24"/>
    <mergeCell ref="DG24:DS24"/>
    <mergeCell ref="DT24:EF24"/>
    <mergeCell ref="EG24:ES24"/>
    <mergeCell ref="ET24:FF24"/>
    <mergeCell ref="A25:H25"/>
    <mergeCell ref="I25:CM25"/>
    <mergeCell ref="CN25:CU25"/>
    <mergeCell ref="CV25:DE25"/>
    <mergeCell ref="DG25:DS25"/>
    <mergeCell ref="DT25:EF25"/>
    <mergeCell ref="EG25:ES25"/>
    <mergeCell ref="ET25:FF25"/>
    <mergeCell ref="A26:H26"/>
    <mergeCell ref="I26:CM26"/>
    <mergeCell ref="CN26:CU26"/>
    <mergeCell ref="CV26:DE26"/>
    <mergeCell ref="DG26:DS26"/>
    <mergeCell ref="DT26:EF26"/>
    <mergeCell ref="EG26:ES26"/>
    <mergeCell ref="ET26:FF26"/>
    <mergeCell ref="EG27:ES28"/>
    <mergeCell ref="ET27:FF28"/>
    <mergeCell ref="I28:CM28"/>
    <mergeCell ref="A29:H29"/>
    <mergeCell ref="I29:CM29"/>
    <mergeCell ref="CN29:CU29"/>
    <mergeCell ref="CV29:DE29"/>
    <mergeCell ref="DG29:DS29"/>
    <mergeCell ref="EG29:ES29"/>
    <mergeCell ref="ET29:FF29"/>
    <mergeCell ref="EG30:ES31"/>
    <mergeCell ref="ET30:FF31"/>
    <mergeCell ref="AQ35:BH35"/>
    <mergeCell ref="BK35:BV35"/>
    <mergeCell ref="BY35:CR35"/>
    <mergeCell ref="I30:CM30"/>
    <mergeCell ref="CN30:CU31"/>
    <mergeCell ref="CV30:DE31"/>
    <mergeCell ref="A48:Y48"/>
    <mergeCell ref="AH48:CM48"/>
    <mergeCell ref="BG37:BX37"/>
    <mergeCell ref="AM38:BD38"/>
    <mergeCell ref="BG38:BX38"/>
    <mergeCell ref="CA38:CR38"/>
    <mergeCell ref="I40:J40"/>
    <mergeCell ref="K40:M40"/>
    <mergeCell ref="CA37:CU37"/>
    <mergeCell ref="N40:O40"/>
    <mergeCell ref="DF4:DF6"/>
    <mergeCell ref="AI40:AK40"/>
    <mergeCell ref="A44:CM44"/>
    <mergeCell ref="A45:CM45"/>
    <mergeCell ref="A47:Y47"/>
    <mergeCell ref="AH47:CM47"/>
    <mergeCell ref="Q40:AE40"/>
    <mergeCell ref="AF40:AH40"/>
    <mergeCell ref="A30:H31"/>
    <mergeCell ref="A23:H23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Uzer</cp:lastModifiedBy>
  <cp:lastPrinted>2021-09-16T06:38:06Z</cp:lastPrinted>
  <dcterms:created xsi:type="dcterms:W3CDTF">2011-01-11T10:25:48Z</dcterms:created>
  <dcterms:modified xsi:type="dcterms:W3CDTF">2021-09-16T06:44:28Z</dcterms:modified>
  <cp:category/>
  <cp:version/>
  <cp:contentType/>
  <cp:contentStatus/>
</cp:coreProperties>
</file>