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1"/>
  </bookViews>
  <sheets>
    <sheet name="стр.1_4 " sheetId="1" r:id="rId1"/>
    <sheet name="стр.5_6" sheetId="2" r:id="rId2"/>
  </sheets>
  <definedNames>
    <definedName name="TABLE" localSheetId="0">'стр.1_4 '!#REF!</definedName>
    <definedName name="TABLE" localSheetId="1">'стр.5_6'!#REF!</definedName>
    <definedName name="TABLE_2" localSheetId="0">'стр.1_4 '!#REF!</definedName>
    <definedName name="TABLE_2" localSheetId="1">'стр.5_6'!#REF!</definedName>
    <definedName name="_xlnm.Print_Titles" localSheetId="0">'стр.1_4 '!$23:$26</definedName>
    <definedName name="_xlnm.Print_Titles" localSheetId="1">'стр.5_6'!$23:$26</definedName>
  </definedNames>
  <calcPr fullCalcOnLoad="1"/>
</workbook>
</file>

<file path=xl/sharedStrings.xml><?xml version="1.0" encoding="utf-8"?>
<sst xmlns="http://schemas.openxmlformats.org/spreadsheetml/2006/main" count="752" uniqueCount="326">
  <si>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</si>
  <si>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</si>
  <si>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</si>
  <si>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</si>
  <si>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</si>
  <si>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</si>
  <si>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</si>
  <si>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</si>
  <si>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</si>
  <si>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</si>
  <si>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</si>
  <si>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</si>
  <si>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</si>
  <si>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</si>
  <si>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</si>
  <si>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</si>
  <si>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</si>
  <si>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</si>
  <si>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</si>
  <si>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</si>
  <si>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</si>
  <si>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</si>
  <si>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</si>
  <si>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</si>
  <si>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</si>
  <si>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</si>
  <si>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</si>
  <si>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</si>
  <si>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</si>
  <si>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</si>
  <si>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</si>
  <si>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</si>
  <si>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</si>
  <si>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</si>
  <si>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</si>
  <si>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</si>
  <si>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</si>
  <si>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</si>
  <si>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</si>
  <si>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</si>
  <si>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</si>
  <si>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</si>
  <si>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</si>
  <si>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</si>
  <si>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</si>
  <si>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</si>
  <si>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</si>
  <si>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</si>
  <si>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</si>
  <si>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</si>
  <si>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</si>
  <si>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</si>
  <si>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</si>
  <si>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</si>
  <si>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</si>
  <si>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</si>
  <si>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</si>
  <si>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</si>
  <si>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</si>
  <si>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</si>
  <si>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</si>
  <si>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</si>
  <si>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</si>
  <si>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</si>
  <si>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</si>
  <si>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</si>
  <si>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</si>
  <si>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</si>
  <si>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</si>
  <si>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</si>
  <si>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</si>
  <si>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</si>
  <si>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</si>
  <si>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</si>
  <si>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</si>
  <si>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</si>
  <si>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</si>
  <si>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</si>
  <si>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</si>
  <si>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</si>
  <si>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</si>
  <si>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</si>
  <si>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</si>
  <si>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</si>
  <si>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</si>
  <si>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</si>
  <si>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</si>
  <si>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</si>
  <si>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</si>
  <si>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</si>
  <si>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</si>
  <si>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</si>
  <si>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</si>
  <si>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</si>
  <si>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</si>
  <si>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</si>
  <si>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</si>
  <si>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</si>
  <si>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</si>
  <si>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</si>
  <si>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</si>
  <si>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</si>
  <si>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</si>
  <si>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</si>
  <si>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</si>
  <si>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</si>
  <si>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</si>
  <si>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</si>
  <si>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</si>
  <si>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</si>
  <si>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</si>
  <si>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</si>
  <si>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</si>
  <si>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</si>
  <si>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</si>
  <si>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</si>
  <si>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</si>
  <si>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</si>
  <si>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</si>
  <si>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</si>
  <si>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</si>
  <si>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</si>
  <si>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</si>
  <si>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</si>
  <si>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</si>
  <si>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</si>
  <si>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</si>
  <si>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</si>
  <si>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</si>
  <si>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</si>
  <si>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</si>
  <si>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</si>
  <si>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</si>
  <si>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</si>
  <si>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</si>
  <si>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</si>
  <si>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</si>
  <si>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</si>
  <si>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</si>
  <si>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</si>
  <si>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</si>
  <si>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</si>
  <si>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</si>
  <si>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</si>
  <si>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</si>
  <si>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</si>
  <si>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</si>
  <si>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</si>
  <si>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</si>
  <si>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</si>
  <si>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</si>
  <si>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</si>
  <si>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</si>
  <si>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</si>
  <si>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</si>
  <si>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</si>
  <si>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</si>
  <si>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</si>
  <si>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</si>
  <si>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</si>
  <si>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</si>
  <si>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</si>
  <si>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</si>
  <si>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</si>
  <si>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</si>
  <si>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</si>
  <si>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</si>
  <si>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</si>
  <si>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</si>
  <si>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</si>
  <si>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</si>
  <si>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</si>
  <si>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</si>
  <si>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</si>
  <si>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</si>
  <si>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</si>
  <si>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</si>
  <si>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</si>
  <si>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</si>
  <si>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</si>
  <si>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</si>
  <si>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</si>
  <si>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</si>
  <si>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</si>
  <si>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</si>
  <si>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</si>
  <si>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</si>
  <si>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</si>
  <si>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</si>
  <si>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</si>
  <si>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</si>
  <si>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</si>
  <si>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</si>
  <si>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</si>
  <si>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</si>
  <si>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21</t>
  </si>
  <si>
    <t>22</t>
  </si>
  <si>
    <t>285 0701 52000 00000</t>
  </si>
  <si>
    <t>285 0701 30000 00000</t>
  </si>
  <si>
    <t>285 0701 51000 00000</t>
  </si>
  <si>
    <t>285 0702 30000 00000</t>
  </si>
  <si>
    <t>285 0702 54000 00000</t>
  </si>
  <si>
    <t>285 0702 55000 00000</t>
  </si>
  <si>
    <t>285 0702 56000 00000</t>
  </si>
  <si>
    <t>285 0702 58000 00000</t>
  </si>
  <si>
    <t>000 0000 00000 00000</t>
  </si>
  <si>
    <t>оплата труда</t>
  </si>
  <si>
    <t>прочую закупку товаров, работ и услуг</t>
  </si>
  <si>
    <t>285 0701 51000 00223</t>
  </si>
  <si>
    <t>285 0702 54000 00223</t>
  </si>
  <si>
    <t>на выплаты по оплате труда</t>
  </si>
  <si>
    <t>285 0701 51000 00310</t>
  </si>
  <si>
    <t>285 0702 54000 00310</t>
  </si>
  <si>
    <t>285 0702 58000 00310</t>
  </si>
  <si>
    <t>МАОУ ОСОШ №1</t>
  </si>
  <si>
    <t>285 0702 30000 00310</t>
  </si>
  <si>
    <t>285 0701 00000 00000</t>
  </si>
  <si>
    <t>285 0701 00000 10000</t>
  </si>
  <si>
    <t>285 0702 00000 10000</t>
  </si>
  <si>
    <t>директор</t>
  </si>
  <si>
    <t>Отдел образования администрации Омутинского муниципального района</t>
  </si>
  <si>
    <t>Е.В.Казаринова</t>
  </si>
  <si>
    <t>дата</t>
  </si>
  <si>
    <t>Глава по БК</t>
  </si>
  <si>
    <t>7220003137</t>
  </si>
  <si>
    <t>722001001</t>
  </si>
  <si>
    <t>285 1004 30000 00000</t>
  </si>
  <si>
    <t>1410</t>
  </si>
  <si>
    <t>285 0702 40030 00000</t>
  </si>
  <si>
    <t>285 0702 20040 00000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</si>
  <si>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</si>
  <si>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№
п/п</t>
  </si>
  <si>
    <t>Коды
строк</t>
  </si>
  <si>
    <t>Год
начала закупки</t>
  </si>
  <si>
    <t>Код по бюджетной классификации Российской Федерации 3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</si>
  <si>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</si>
  <si>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</si>
  <si>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</si>
  <si>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</si>
  <si>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</si>
  <si>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</si>
  <si>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</si>
  <si>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</si>
  <si>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</si>
  <si>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</si>
  <si>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</si>
  <si>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</si>
  <si>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</si>
  <si>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</si>
  <si>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</si>
  <si>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</si>
  <si>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</si>
  <si>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</si>
  <si>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</si>
  <si>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</si>
  <si>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</si>
  <si>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</si>
  <si>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</si>
  <si>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</si>
  <si>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</si>
  <si>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</si>
  <si>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</si>
  <si>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</si>
  <si>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</si>
  <si>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</si>
  <si>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</si>
  <si>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</si>
  <si>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</si>
  <si>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</si>
  <si>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</si>
  <si>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</si>
  <si>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</si>
  <si>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</si>
  <si>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</si>
  <si>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</si>
  <si>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</si>
  <si>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</si>
  <si>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</si>
  <si>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</si>
  <si>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</si>
  <si>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</si>
  <si>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</si>
  <si>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</si>
  <si>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</si>
  <si>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</si>
  <si>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</si>
  <si>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</si>
  <si>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</si>
  <si>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</si>
  <si>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</si>
  <si>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</si>
  <si>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</si>
  <si>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</si>
  <si>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</si>
  <si>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</si>
  <si>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Казаринова Елена Владимировна</t>
  </si>
  <si>
    <t>(должность)</t>
  </si>
  <si>
    <t>Исполнитель</t>
  </si>
  <si>
    <t>главный бухгалтер</t>
  </si>
  <si>
    <t>М.В.Кильдюшева</t>
  </si>
  <si>
    <t>2-79-26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</si>
  <si>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</si>
  <si>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</si>
  <si>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</si>
  <si>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</si>
  <si>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(на 2021 г и плановый период 2022 и 2023годов)</t>
  </si>
  <si>
    <t>23</t>
  </si>
  <si>
    <t>План финансово-хозяйственной деятельности на 2021 год.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</si>
  <si>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</si>
  <si>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</si>
  <si>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9</t>
  </si>
  <si>
    <t>10</t>
  </si>
  <si>
    <t>247</t>
  </si>
  <si>
    <t>закупку энергетических ресурсов</t>
  </si>
  <si>
    <t>2700</t>
  </si>
  <si>
    <t>2710</t>
  </si>
  <si>
    <t>2720</t>
  </si>
  <si>
    <t>54003L3040</t>
  </si>
  <si>
    <t>285 0702 00000 20000</t>
  </si>
  <si>
    <t>285 0702 00000 20310</t>
  </si>
  <si>
    <t>февраля</t>
  </si>
  <si>
    <t>Начальник отдела образования администрации Омутинского муниципального района</t>
  </si>
  <si>
    <t>Риффель Наталья Викторовна</t>
  </si>
  <si>
    <t>11</t>
  </si>
  <si>
    <t>11.02.2021</t>
  </si>
  <si>
    <t>№6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</si>
</sst>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4" borderId="24" xfId="0" applyNumberFormat="1" applyFont="1" applyFill="1" applyBorder="1" applyAlignment="1">
      <alignment horizontal="center"/>
    </xf>
    <xf numFmtId="4" fontId="1" fillId="34" borderId="25" xfId="0" applyNumberFormat="1" applyFont="1" applyFill="1" applyBorder="1" applyAlignment="1">
      <alignment horizontal="center"/>
    </xf>
    <xf numFmtId="4" fontId="1" fillId="34" borderId="26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center"/>
    </xf>
    <xf numFmtId="0" fontId="1" fillId="34" borderId="27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3"/>
    </xf>
    <xf numFmtId="0" fontId="1" fillId="34" borderId="27" xfId="0" applyNumberFormat="1" applyFont="1" applyFill="1" applyBorder="1" applyAlignment="1">
      <alignment horizontal="left" wrapText="1" indent="3"/>
    </xf>
    <xf numFmtId="49" fontId="1" fillId="34" borderId="28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9" fontId="1" fillId="34" borderId="24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indent="3"/>
    </xf>
    <xf numFmtId="0" fontId="1" fillId="34" borderId="29" xfId="0" applyNumberFormat="1" applyFont="1" applyFill="1" applyBorder="1" applyAlignment="1">
      <alignment horizontal="center"/>
    </xf>
    <xf numFmtId="0" fontId="1" fillId="34" borderId="30" xfId="0" applyNumberFormat="1" applyFont="1" applyFill="1" applyBorder="1" applyAlignment="1">
      <alignment horizontal="center"/>
    </xf>
    <xf numFmtId="0" fontId="1" fillId="34" borderId="31" xfId="0" applyNumberFormat="1" applyFont="1" applyFill="1" applyBorder="1" applyAlignment="1">
      <alignment horizontal="center"/>
    </xf>
    <xf numFmtId="0" fontId="1" fillId="34" borderId="32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/>
    </xf>
    <xf numFmtId="49" fontId="1" fillId="34" borderId="33" xfId="0" applyNumberFormat="1" applyFont="1" applyFill="1" applyBorder="1" applyAlignment="1">
      <alignment horizontal="center"/>
    </xf>
    <xf numFmtId="49" fontId="1" fillId="34" borderId="30" xfId="0" applyNumberFormat="1" applyFont="1" applyFill="1" applyBorder="1" applyAlignment="1">
      <alignment horizontal="center"/>
    </xf>
    <xf numFmtId="49" fontId="1" fillId="34" borderId="31" xfId="0" applyNumberFormat="1" applyFont="1" applyFill="1" applyBorder="1" applyAlignment="1">
      <alignment horizontal="center"/>
    </xf>
    <xf numFmtId="49" fontId="1" fillId="34" borderId="29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3" fillId="34" borderId="34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 vertical="top"/>
    </xf>
    <xf numFmtId="0" fontId="3" fillId="34" borderId="0" xfId="0" applyNumberFormat="1" applyFont="1" applyFill="1" applyBorder="1" applyAlignment="1">
      <alignment horizontal="right"/>
    </xf>
    <xf numFmtId="49" fontId="3" fillId="34" borderId="34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left"/>
    </xf>
    <xf numFmtId="49" fontId="3" fillId="34" borderId="34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5" fillId="34" borderId="0" xfId="0" applyNumberFormat="1" applyFont="1" applyFill="1" applyBorder="1" applyAlignment="1">
      <alignment horizontal="left"/>
    </xf>
    <xf numFmtId="0" fontId="1" fillId="34" borderId="36" xfId="0" applyNumberFormat="1" applyFont="1" applyFill="1" applyBorder="1" applyAlignment="1">
      <alignment horizontal="center" vertical="center"/>
    </xf>
    <xf numFmtId="0" fontId="1" fillId="34" borderId="35" xfId="0" applyNumberFormat="1" applyFont="1" applyFill="1" applyBorder="1" applyAlignment="1">
      <alignment horizontal="center" vertical="center"/>
    </xf>
    <xf numFmtId="0" fontId="1" fillId="34" borderId="37" xfId="0" applyNumberFormat="1" applyFont="1" applyFill="1" applyBorder="1" applyAlignment="1">
      <alignment horizontal="center" vertical="center"/>
    </xf>
    <xf numFmtId="0" fontId="1" fillId="34" borderId="38" xfId="0" applyNumberFormat="1" applyFont="1" applyFill="1" applyBorder="1" applyAlignment="1">
      <alignment horizontal="center" vertical="center"/>
    </xf>
    <xf numFmtId="0" fontId="1" fillId="34" borderId="34" xfId="0" applyNumberFormat="1" applyFont="1" applyFill="1" applyBorder="1" applyAlignment="1">
      <alignment horizontal="center" vertical="center"/>
    </xf>
    <xf numFmtId="0" fontId="1" fillId="34" borderId="39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right"/>
    </xf>
    <xf numFmtId="49" fontId="1" fillId="34" borderId="34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left"/>
    </xf>
    <xf numFmtId="49" fontId="1" fillId="34" borderId="34" xfId="0" applyNumberFormat="1" applyFont="1" applyFill="1" applyBorder="1" applyAlignment="1">
      <alignment horizontal="left"/>
    </xf>
    <xf numFmtId="0" fontId="0" fillId="34" borderId="0" xfId="0" applyFill="1" applyAlignment="1">
      <alignment horizontal="left"/>
    </xf>
    <xf numFmtId="49" fontId="1" fillId="34" borderId="2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left" wrapText="1"/>
    </xf>
    <xf numFmtId="0" fontId="1" fillId="34" borderId="34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40" xfId="0" applyNumberFormat="1" applyFont="1" applyFill="1" applyBorder="1" applyAlignment="1">
      <alignment horizontal="center" vertical="center"/>
    </xf>
    <xf numFmtId="0" fontId="1" fillId="34" borderId="36" xfId="0" applyNumberFormat="1" applyFont="1" applyFill="1" applyBorder="1" applyAlignment="1">
      <alignment horizontal="center" vertical="center" wrapText="1"/>
    </xf>
    <xf numFmtId="0" fontId="1" fillId="34" borderId="35" xfId="0" applyNumberFormat="1" applyFont="1" applyFill="1" applyBorder="1" applyAlignment="1">
      <alignment horizontal="center" vertical="center" wrapText="1"/>
    </xf>
    <xf numFmtId="0" fontId="1" fillId="34" borderId="37" xfId="0" applyNumberFormat="1" applyFont="1" applyFill="1" applyBorder="1" applyAlignment="1">
      <alignment horizontal="center" vertical="center" wrapText="1"/>
    </xf>
    <xf numFmtId="0" fontId="1" fillId="34" borderId="41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0" fontId="1" fillId="34" borderId="40" xfId="0" applyNumberFormat="1" applyFont="1" applyFill="1" applyBorder="1" applyAlignment="1">
      <alignment horizontal="center" vertical="center" wrapText="1"/>
    </xf>
    <xf numFmtId="0" fontId="1" fillId="34" borderId="38" xfId="0" applyNumberFormat="1" applyFont="1" applyFill="1" applyBorder="1" applyAlignment="1">
      <alignment horizontal="center" vertical="center" wrapText="1"/>
    </xf>
    <xf numFmtId="0" fontId="1" fillId="34" borderId="34" xfId="0" applyNumberFormat="1" applyFont="1" applyFill="1" applyBorder="1" applyAlignment="1">
      <alignment horizontal="center" vertical="center" wrapText="1"/>
    </xf>
    <xf numFmtId="0" fontId="1" fillId="34" borderId="39" xfId="0" applyNumberFormat="1" applyFont="1" applyFill="1" applyBorder="1" applyAlignment="1">
      <alignment horizontal="center" vertical="center" wrapText="1"/>
    </xf>
    <xf numFmtId="0" fontId="1" fillId="34" borderId="24" xfId="0" applyNumberFormat="1" applyFont="1" applyFill="1" applyBorder="1" applyAlignment="1">
      <alignment horizontal="center" vertical="center"/>
    </xf>
    <xf numFmtId="0" fontId="1" fillId="34" borderId="25" xfId="0" applyNumberFormat="1" applyFont="1" applyFill="1" applyBorder="1" applyAlignment="1">
      <alignment horizontal="center" vertical="center"/>
    </xf>
    <xf numFmtId="0" fontId="1" fillId="34" borderId="36" xfId="0" applyNumberFormat="1" applyFont="1" applyFill="1" applyBorder="1" applyAlignment="1">
      <alignment horizontal="right"/>
    </xf>
    <xf numFmtId="0" fontId="1" fillId="34" borderId="35" xfId="0" applyNumberFormat="1" applyFont="1" applyFill="1" applyBorder="1" applyAlignment="1">
      <alignment horizontal="right"/>
    </xf>
    <xf numFmtId="49" fontId="1" fillId="34" borderId="25" xfId="0" applyNumberFormat="1" applyFont="1" applyFill="1" applyBorder="1" applyAlignment="1">
      <alignment horizontal="left"/>
    </xf>
    <xf numFmtId="0" fontId="1" fillId="34" borderId="35" xfId="0" applyNumberFormat="1" applyFont="1" applyFill="1" applyBorder="1" applyAlignment="1">
      <alignment horizontal="left"/>
    </xf>
    <xf numFmtId="0" fontId="1" fillId="34" borderId="37" xfId="0" applyNumberFormat="1" applyFont="1" applyFill="1" applyBorder="1" applyAlignment="1">
      <alignment horizontal="left"/>
    </xf>
    <xf numFmtId="0" fontId="1" fillId="34" borderId="38" xfId="0" applyNumberFormat="1" applyFont="1" applyFill="1" applyBorder="1" applyAlignment="1">
      <alignment horizontal="center" vertical="top" wrapText="1"/>
    </xf>
    <xf numFmtId="0" fontId="1" fillId="34" borderId="34" xfId="0" applyNumberFormat="1" applyFont="1" applyFill="1" applyBorder="1" applyAlignment="1">
      <alignment horizontal="center" vertical="top" wrapText="1"/>
    </xf>
    <xf numFmtId="0" fontId="1" fillId="34" borderId="39" xfId="0" applyNumberFormat="1" applyFont="1" applyFill="1" applyBorder="1" applyAlignment="1">
      <alignment horizontal="center" vertical="top" wrapText="1"/>
    </xf>
    <xf numFmtId="49" fontId="1" fillId="34" borderId="25" xfId="0" applyNumberFormat="1" applyFont="1" applyFill="1" applyBorder="1" applyAlignment="1">
      <alignment horizontal="center" vertical="top"/>
    </xf>
    <xf numFmtId="49" fontId="1" fillId="34" borderId="26" xfId="0" applyNumberFormat="1" applyFont="1" applyFill="1" applyBorder="1" applyAlignment="1">
      <alignment horizontal="center" vertical="top"/>
    </xf>
    <xf numFmtId="49" fontId="1" fillId="34" borderId="36" xfId="0" applyNumberFormat="1" applyFont="1" applyFill="1" applyBorder="1" applyAlignment="1">
      <alignment horizontal="center" vertical="top"/>
    </xf>
    <xf numFmtId="49" fontId="1" fillId="34" borderId="35" xfId="0" applyNumberFormat="1" applyFont="1" applyFill="1" applyBorder="1" applyAlignment="1">
      <alignment horizontal="center" vertical="top"/>
    </xf>
    <xf numFmtId="49" fontId="1" fillId="34" borderId="37" xfId="0" applyNumberFormat="1" applyFont="1" applyFill="1" applyBorder="1" applyAlignment="1">
      <alignment horizontal="center" vertical="top"/>
    </xf>
    <xf numFmtId="2" fontId="1" fillId="34" borderId="29" xfId="0" applyNumberFormat="1" applyFont="1" applyFill="1" applyBorder="1" applyAlignment="1">
      <alignment horizontal="center"/>
    </xf>
    <xf numFmtId="2" fontId="1" fillId="34" borderId="30" xfId="0" applyNumberFormat="1" applyFont="1" applyFill="1" applyBorder="1" applyAlignment="1">
      <alignment horizontal="center"/>
    </xf>
    <xf numFmtId="2" fontId="1" fillId="34" borderId="31" xfId="0" applyNumberFormat="1" applyFont="1" applyFill="1" applyBorder="1" applyAlignment="1">
      <alignment horizontal="center"/>
    </xf>
    <xf numFmtId="0" fontId="1" fillId="34" borderId="26" xfId="0" applyNumberFormat="1" applyFont="1" applyFill="1" applyBorder="1" applyAlignment="1">
      <alignment horizontal="center"/>
    </xf>
    <xf numFmtId="0" fontId="6" fillId="34" borderId="25" xfId="0" applyNumberFormat="1" applyFont="1" applyFill="1" applyBorder="1" applyAlignment="1">
      <alignment horizontal="left"/>
    </xf>
    <xf numFmtId="49" fontId="6" fillId="34" borderId="28" xfId="0" applyNumberFormat="1" applyFont="1" applyFill="1" applyBorder="1" applyAlignment="1">
      <alignment horizontal="center"/>
    </xf>
    <xf numFmtId="49" fontId="6" fillId="34" borderId="25" xfId="0" applyNumberFormat="1" applyFont="1" applyFill="1" applyBorder="1" applyAlignment="1">
      <alignment horizontal="center"/>
    </xf>
    <xf numFmtId="49" fontId="6" fillId="34" borderId="26" xfId="0" applyNumberFormat="1" applyFont="1" applyFill="1" applyBorder="1" applyAlignment="1">
      <alignment horizontal="center"/>
    </xf>
    <xf numFmtId="49" fontId="6" fillId="34" borderId="24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1"/>
    </xf>
    <xf numFmtId="0" fontId="1" fillId="34" borderId="25" xfId="0" applyNumberFormat="1" applyFont="1" applyFill="1" applyBorder="1" applyAlignment="1">
      <alignment horizontal="left" indent="1"/>
    </xf>
    <xf numFmtId="0" fontId="1" fillId="34" borderId="35" xfId="0" applyNumberFormat="1" applyFont="1" applyFill="1" applyBorder="1" applyAlignment="1">
      <alignment horizontal="left" indent="2"/>
    </xf>
    <xf numFmtId="49" fontId="1" fillId="34" borderId="42" xfId="0" applyNumberFormat="1" applyFont="1" applyFill="1" applyBorder="1" applyAlignment="1">
      <alignment horizontal="center"/>
    </xf>
    <xf numFmtId="49" fontId="1" fillId="34" borderId="35" xfId="0" applyNumberFormat="1" applyFont="1" applyFill="1" applyBorder="1" applyAlignment="1">
      <alignment horizontal="center"/>
    </xf>
    <xf numFmtId="49" fontId="1" fillId="34" borderId="37" xfId="0" applyNumberFormat="1" applyFont="1" applyFill="1" applyBorder="1" applyAlignment="1">
      <alignment horizontal="center"/>
    </xf>
    <xf numFmtId="49" fontId="1" fillId="34" borderId="43" xfId="0" applyNumberFormat="1" applyFont="1" applyFill="1" applyBorder="1" applyAlignment="1">
      <alignment horizontal="center"/>
    </xf>
    <xf numFmtId="49" fontId="1" fillId="34" borderId="44" xfId="0" applyNumberFormat="1" applyFont="1" applyFill="1" applyBorder="1" applyAlignment="1">
      <alignment horizontal="center"/>
    </xf>
    <xf numFmtId="49" fontId="1" fillId="34" borderId="45" xfId="0" applyNumberFormat="1" applyFont="1" applyFill="1" applyBorder="1" applyAlignment="1">
      <alignment horizontal="center"/>
    </xf>
    <xf numFmtId="49" fontId="1" fillId="34" borderId="36" xfId="0" applyNumberFormat="1" applyFont="1" applyFill="1" applyBorder="1" applyAlignment="1">
      <alignment horizontal="center"/>
    </xf>
    <xf numFmtId="49" fontId="1" fillId="34" borderId="46" xfId="0" applyNumberFormat="1" applyFont="1" applyFill="1" applyBorder="1" applyAlignment="1">
      <alignment horizontal="center"/>
    </xf>
    <xf numFmtId="4" fontId="1" fillId="34" borderId="36" xfId="0" applyNumberFormat="1" applyFont="1" applyFill="1" applyBorder="1" applyAlignment="1">
      <alignment horizontal="center"/>
    </xf>
    <xf numFmtId="4" fontId="1" fillId="34" borderId="35" xfId="0" applyNumberFormat="1" applyFont="1" applyFill="1" applyBorder="1" applyAlignment="1">
      <alignment horizontal="center"/>
    </xf>
    <xf numFmtId="4" fontId="1" fillId="34" borderId="37" xfId="0" applyNumberFormat="1" applyFont="1" applyFill="1" applyBorder="1" applyAlignment="1">
      <alignment horizontal="center"/>
    </xf>
    <xf numFmtId="4" fontId="1" fillId="34" borderId="46" xfId="0" applyNumberFormat="1" applyFont="1" applyFill="1" applyBorder="1" applyAlignment="1">
      <alignment horizontal="center"/>
    </xf>
    <xf numFmtId="4" fontId="1" fillId="34" borderId="44" xfId="0" applyNumberFormat="1" applyFont="1" applyFill="1" applyBorder="1" applyAlignment="1">
      <alignment horizontal="center"/>
    </xf>
    <xf numFmtId="4" fontId="1" fillId="34" borderId="45" xfId="0" applyNumberFormat="1" applyFont="1" applyFill="1" applyBorder="1" applyAlignment="1">
      <alignment horizontal="center"/>
    </xf>
    <xf numFmtId="0" fontId="1" fillId="34" borderId="36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4" borderId="47" xfId="0" applyNumberFormat="1" applyFont="1" applyFill="1" applyBorder="1" applyAlignment="1">
      <alignment horizontal="center"/>
    </xf>
    <xf numFmtId="0" fontId="1" fillId="34" borderId="46" xfId="0" applyNumberFormat="1" applyFont="1" applyFill="1" applyBorder="1" applyAlignment="1">
      <alignment horizontal="center"/>
    </xf>
    <xf numFmtId="0" fontId="1" fillId="34" borderId="44" xfId="0" applyNumberFormat="1" applyFont="1" applyFill="1" applyBorder="1" applyAlignment="1">
      <alignment horizontal="center"/>
    </xf>
    <xf numFmtId="0" fontId="1" fillId="34" borderId="48" xfId="0" applyNumberFormat="1" applyFont="1" applyFill="1" applyBorder="1" applyAlignment="1">
      <alignment horizontal="center"/>
    </xf>
    <xf numFmtId="0" fontId="1" fillId="34" borderId="34" xfId="0" applyNumberFormat="1" applyFont="1" applyFill="1" applyBorder="1" applyAlignment="1">
      <alignment horizontal="left" indent="2"/>
    </xf>
    <xf numFmtId="0" fontId="1" fillId="34" borderId="49" xfId="0" applyNumberFormat="1" applyFont="1" applyFill="1" applyBorder="1" applyAlignment="1">
      <alignment horizontal="left" indent="2"/>
    </xf>
    <xf numFmtId="0" fontId="1" fillId="34" borderId="34" xfId="0" applyNumberFormat="1" applyFont="1" applyFill="1" applyBorder="1" applyAlignment="1">
      <alignment horizontal="left" wrapText="1" indent="1"/>
    </xf>
    <xf numFmtId="0" fontId="1" fillId="34" borderId="34" xfId="0" applyNumberFormat="1" applyFont="1" applyFill="1" applyBorder="1" applyAlignment="1">
      <alignment horizontal="left" indent="1"/>
    </xf>
    <xf numFmtId="0" fontId="1" fillId="34" borderId="49" xfId="0" applyNumberFormat="1" applyFont="1" applyFill="1" applyBorder="1" applyAlignment="1">
      <alignment horizontal="left" indent="1"/>
    </xf>
    <xf numFmtId="4" fontId="1" fillId="34" borderId="29" xfId="0" applyNumberFormat="1" applyFont="1" applyFill="1" applyBorder="1" applyAlignment="1">
      <alignment horizontal="center"/>
    </xf>
    <xf numFmtId="4" fontId="1" fillId="34" borderId="30" xfId="0" applyNumberFormat="1" applyFont="1" applyFill="1" applyBorder="1" applyAlignment="1">
      <alignment horizontal="center"/>
    </xf>
    <xf numFmtId="4" fontId="1" fillId="34" borderId="31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vertical="top" wrapText="1" indent="3"/>
    </xf>
    <xf numFmtId="0" fontId="0" fillId="34" borderId="25" xfId="0" applyFill="1" applyBorder="1" applyAlignment="1">
      <alignment/>
    </xf>
    <xf numFmtId="0" fontId="0" fillId="34" borderId="27" xfId="0" applyFill="1" applyBorder="1" applyAlignment="1">
      <alignment/>
    </xf>
    <xf numFmtId="49" fontId="1" fillId="34" borderId="50" xfId="0" applyNumberFormat="1" applyFont="1" applyFill="1" applyBorder="1" applyAlignment="1">
      <alignment horizontal="center"/>
    </xf>
    <xf numFmtId="49" fontId="1" fillId="34" borderId="39" xfId="0" applyNumberFormat="1" applyFont="1" applyFill="1" applyBorder="1" applyAlignment="1">
      <alignment horizontal="center"/>
    </xf>
    <xf numFmtId="49" fontId="1" fillId="34" borderId="38" xfId="0" applyNumberFormat="1" applyFont="1" applyFill="1" applyBorder="1" applyAlignment="1">
      <alignment horizontal="center"/>
    </xf>
    <xf numFmtId="4" fontId="1" fillId="34" borderId="38" xfId="0" applyNumberFormat="1" applyFont="1" applyFill="1" applyBorder="1" applyAlignment="1">
      <alignment horizontal="center"/>
    </xf>
    <xf numFmtId="4" fontId="1" fillId="34" borderId="34" xfId="0" applyNumberFormat="1" applyFont="1" applyFill="1" applyBorder="1" applyAlignment="1">
      <alignment horizontal="center"/>
    </xf>
    <xf numFmtId="4" fontId="1" fillId="34" borderId="3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4" borderId="34" xfId="0" applyNumberFormat="1" applyFont="1" applyFill="1" applyBorder="1" applyAlignment="1">
      <alignment horizontal="center"/>
    </xf>
    <xf numFmtId="0" fontId="1" fillId="34" borderId="49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left" indent="3"/>
    </xf>
    <xf numFmtId="0" fontId="1" fillId="34" borderId="34" xfId="0" applyNumberFormat="1" applyFont="1" applyFill="1" applyBorder="1" applyAlignment="1">
      <alignment horizontal="left" indent="3"/>
    </xf>
    <xf numFmtId="0" fontId="1" fillId="34" borderId="49" xfId="0" applyNumberFormat="1" applyFont="1" applyFill="1" applyBorder="1" applyAlignment="1">
      <alignment horizontal="left" indent="3"/>
    </xf>
    <xf numFmtId="0" fontId="1" fillId="34" borderId="34" xfId="0" applyNumberFormat="1" applyFont="1" applyFill="1" applyBorder="1" applyAlignment="1">
      <alignment horizontal="left" wrapText="1" indent="3"/>
    </xf>
    <xf numFmtId="0" fontId="1" fillId="34" borderId="25" xfId="0" applyNumberFormat="1" applyFont="1" applyFill="1" applyBorder="1" applyAlignment="1">
      <alignment horizontal="left" wrapText="1" indent="2"/>
    </xf>
    <xf numFmtId="0" fontId="1" fillId="34" borderId="25" xfId="0" applyNumberFormat="1" applyFont="1" applyFill="1" applyBorder="1" applyAlignment="1">
      <alignment horizontal="left" indent="2"/>
    </xf>
    <xf numFmtId="0" fontId="1" fillId="34" borderId="25" xfId="0" applyNumberFormat="1" applyFont="1" applyFill="1" applyBorder="1" applyAlignment="1">
      <alignment horizontal="left" wrapText="1" indent="4"/>
    </xf>
    <xf numFmtId="0" fontId="1" fillId="34" borderId="25" xfId="0" applyNumberFormat="1" applyFont="1" applyFill="1" applyBorder="1" applyAlignment="1">
      <alignment horizontal="left" indent="4"/>
    </xf>
    <xf numFmtId="4" fontId="1" fillId="34" borderId="51" xfId="0" applyNumberFormat="1" applyFont="1" applyFill="1" applyBorder="1" applyAlignment="1">
      <alignment horizontal="center"/>
    </xf>
    <xf numFmtId="4" fontId="1" fillId="34" borderId="52" xfId="0" applyNumberFormat="1" applyFont="1" applyFill="1" applyBorder="1" applyAlignment="1">
      <alignment horizontal="center"/>
    </xf>
    <xf numFmtId="4" fontId="1" fillId="34" borderId="53" xfId="0" applyNumberFormat="1" applyFont="1" applyFill="1" applyBorder="1" applyAlignment="1">
      <alignment horizontal="center"/>
    </xf>
    <xf numFmtId="0" fontId="1" fillId="34" borderId="51" xfId="0" applyNumberFormat="1" applyFont="1" applyFill="1" applyBorder="1" applyAlignment="1">
      <alignment horizontal="center"/>
    </xf>
    <xf numFmtId="0" fontId="1" fillId="34" borderId="52" xfId="0" applyNumberFormat="1" applyFont="1" applyFill="1" applyBorder="1" applyAlignment="1">
      <alignment horizontal="center"/>
    </xf>
    <xf numFmtId="0" fontId="1" fillId="34" borderId="54" xfId="0" applyNumberFormat="1" applyFont="1" applyFill="1" applyBorder="1" applyAlignment="1">
      <alignment horizontal="center"/>
    </xf>
    <xf numFmtId="0" fontId="1" fillId="34" borderId="34" xfId="0" applyNumberFormat="1" applyFont="1" applyFill="1" applyBorder="1" applyAlignment="1">
      <alignment horizontal="left" wrapText="1" indent="4"/>
    </xf>
    <xf numFmtId="0" fontId="1" fillId="34" borderId="34" xfId="0" applyNumberFormat="1" applyFont="1" applyFill="1" applyBorder="1" applyAlignment="1">
      <alignment horizontal="left" indent="4"/>
    </xf>
    <xf numFmtId="0" fontId="1" fillId="34" borderId="49" xfId="0" applyNumberFormat="1" applyFont="1" applyFill="1" applyBorder="1" applyAlignment="1">
      <alignment horizontal="left" indent="4"/>
    </xf>
    <xf numFmtId="49" fontId="1" fillId="34" borderId="55" xfId="0" applyNumberFormat="1" applyFont="1" applyFill="1" applyBorder="1" applyAlignment="1">
      <alignment horizontal="center"/>
    </xf>
    <xf numFmtId="49" fontId="1" fillId="34" borderId="52" xfId="0" applyNumberFormat="1" applyFont="1" applyFill="1" applyBorder="1" applyAlignment="1">
      <alignment horizontal="center"/>
    </xf>
    <xf numFmtId="49" fontId="1" fillId="34" borderId="53" xfId="0" applyNumberFormat="1" applyFont="1" applyFill="1" applyBorder="1" applyAlignment="1">
      <alignment horizontal="center"/>
    </xf>
    <xf numFmtId="49" fontId="1" fillId="34" borderId="51" xfId="0" applyNumberFormat="1" applyFont="1" applyFill="1" applyBorder="1" applyAlignment="1">
      <alignment horizontal="center"/>
    </xf>
    <xf numFmtId="0" fontId="1" fillId="34" borderId="20" xfId="0" applyNumberFormat="1" applyFont="1" applyFill="1" applyBorder="1" applyAlignment="1">
      <alignment horizontal="left" indent="4"/>
    </xf>
    <xf numFmtId="0" fontId="0" fillId="34" borderId="20" xfId="0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left" indent="4"/>
    </xf>
    <xf numFmtId="0" fontId="1" fillId="34" borderId="26" xfId="0" applyNumberFormat="1" applyFont="1" applyFill="1" applyBorder="1" applyAlignment="1">
      <alignment horizontal="left" indent="4"/>
    </xf>
    <xf numFmtId="4" fontId="1" fillId="0" borderId="24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6" fillId="0" borderId="25" xfId="0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wrapText="1" indent="2"/>
    </xf>
    <xf numFmtId="0" fontId="1" fillId="0" borderId="25" xfId="0" applyNumberFormat="1" applyFont="1" applyBorder="1" applyAlignment="1">
      <alignment horizontal="left" indent="2"/>
    </xf>
    <xf numFmtId="49" fontId="1" fillId="0" borderId="2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4" fontId="1" fillId="0" borderId="53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left" wrapText="1" indent="4"/>
    </xf>
    <xf numFmtId="0" fontId="1" fillId="0" borderId="34" xfId="0" applyNumberFormat="1" applyFont="1" applyBorder="1" applyAlignment="1">
      <alignment horizontal="left" indent="4"/>
    </xf>
    <xf numFmtId="0" fontId="1" fillId="0" borderId="34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49" fontId="1" fillId="0" borderId="34" xfId="0" applyNumberFormat="1" applyFont="1" applyBorder="1" applyAlignment="1">
      <alignment horizontal="left"/>
    </xf>
    <xf numFmtId="0" fontId="1" fillId="0" borderId="36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right"/>
    </xf>
    <xf numFmtId="0" fontId="1" fillId="0" borderId="36" xfId="0" applyNumberFormat="1" applyFont="1" applyBorder="1" applyAlignment="1">
      <alignment horizontal="left" wrapText="1" indent="4"/>
    </xf>
    <xf numFmtId="0" fontId="1" fillId="0" borderId="35" xfId="0" applyNumberFormat="1" applyFont="1" applyBorder="1" applyAlignment="1">
      <alignment horizontal="left" indent="4"/>
    </xf>
    <xf numFmtId="0" fontId="1" fillId="0" borderId="47" xfId="0" applyNumberFormat="1" applyFont="1" applyBorder="1" applyAlignment="1">
      <alignment horizontal="left" indent="4"/>
    </xf>
    <xf numFmtId="49" fontId="1" fillId="0" borderId="42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left" wrapText="1" indent="1"/>
    </xf>
    <xf numFmtId="0" fontId="1" fillId="0" borderId="25" xfId="0" applyNumberFormat="1" applyFont="1" applyBorder="1" applyAlignment="1">
      <alignment horizontal="left" indent="1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right"/>
    </xf>
    <xf numFmtId="0" fontId="1" fillId="0" borderId="35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/>
    </xf>
    <xf numFmtId="0" fontId="1" fillId="0" borderId="35" xfId="0" applyNumberFormat="1" applyFont="1" applyBorder="1" applyAlignment="1">
      <alignment horizontal="left"/>
    </xf>
    <xf numFmtId="0" fontId="1" fillId="0" borderId="37" xfId="0" applyNumberFormat="1" applyFont="1" applyBorder="1" applyAlignment="1">
      <alignment horizontal="left"/>
    </xf>
    <xf numFmtId="0" fontId="1" fillId="0" borderId="38" xfId="0" applyNumberFormat="1" applyFont="1" applyBorder="1" applyAlignment="1">
      <alignment horizontal="center" vertical="top" wrapText="1"/>
    </xf>
    <xf numFmtId="0" fontId="1" fillId="0" borderId="34" xfId="0" applyNumberFormat="1" applyFont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left"/>
    </xf>
    <xf numFmtId="49" fontId="6" fillId="0" borderId="33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wrapText="1" indent="3"/>
    </xf>
    <xf numFmtId="0" fontId="1" fillId="0" borderId="25" xfId="0" applyNumberFormat="1" applyFont="1" applyBorder="1" applyAlignment="1">
      <alignment horizontal="left" indent="3"/>
    </xf>
    <xf numFmtId="0" fontId="1" fillId="0" borderId="5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/>
    </xf>
    <xf numFmtId="0" fontId="1" fillId="0" borderId="25" xfId="0" applyNumberFormat="1" applyFont="1" applyBorder="1" applyAlignment="1">
      <alignment horizontal="left"/>
    </xf>
    <xf numFmtId="0" fontId="1" fillId="0" borderId="47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 vertical="top"/>
    </xf>
    <xf numFmtId="0" fontId="4" fillId="0" borderId="5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58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59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70"/>
  <sheetViews>
    <sheetView view="pageBreakPreview" zoomScaleSheetLayoutView="100" zoomScalePageLayoutView="0" workbookViewId="0" topLeftCell="A106">
      <selection activeCell="A1" sqref="A1:FE167"/>
    </sheetView>
  </sheetViews>
  <sheetFormatPr defaultColWidth="0.875" defaultRowHeight="12.75"/>
  <cols>
    <col min="1" max="67" width="0.875" style="1" customWidth="1"/>
    <col min="68" max="68" width="0.6171875" style="1" customWidth="1"/>
    <col min="69" max="71" width="0.875" style="1" hidden="1" customWidth="1"/>
    <col min="72" max="72" width="0.74609375" style="1" hidden="1" customWidth="1"/>
    <col min="73" max="75" width="0.875" style="1" hidden="1" customWidth="1"/>
    <col min="76" max="89" width="0.875" style="1" customWidth="1"/>
    <col min="90" max="90" width="0.74609375" style="1" customWidth="1"/>
    <col min="91" max="96" width="0.875" style="1" hidden="1" customWidth="1"/>
    <col min="97" max="108" width="0.875" style="1" customWidth="1"/>
    <col min="109" max="109" width="6.125" style="1" customWidth="1"/>
    <col min="110" max="112" width="0.875" style="1" customWidth="1"/>
    <col min="113" max="113" width="1.75390625" style="1" customWidth="1"/>
    <col min="114" max="120" width="0.875" style="1" customWidth="1"/>
    <col min="121" max="121" width="1.37890625" style="1" customWidth="1"/>
    <col min="122" max="128" width="0.875" style="1" customWidth="1"/>
    <col min="129" max="129" width="0.6171875" style="1" customWidth="1"/>
    <col min="130" max="130" width="0.875" style="1" hidden="1" customWidth="1"/>
    <col min="131" max="133" width="0.875" style="1" customWidth="1"/>
    <col min="134" max="134" width="1.37890625" style="1" customWidth="1"/>
    <col min="135" max="135" width="1.875" style="1" customWidth="1"/>
    <col min="136" max="143" width="0.875" style="1" customWidth="1"/>
    <col min="144" max="144" width="0.875" style="1" hidden="1" customWidth="1"/>
    <col min="145" max="145" width="0.6171875" style="1" customWidth="1"/>
    <col min="146" max="146" width="4.00390625" style="1" customWidth="1"/>
    <col min="147" max="148" width="0.875" style="1" hidden="1" customWidth="1"/>
    <col min="149" max="154" width="0.875" style="1" customWidth="1"/>
    <col min="155" max="156" width="2.375" style="1" customWidth="1"/>
    <col min="157" max="157" width="0.12890625" style="1" customWidth="1"/>
    <col min="158" max="158" width="0.875" style="1" hidden="1" customWidth="1"/>
    <col min="159" max="160" width="0" style="1" hidden="1" customWidth="1"/>
    <col min="161" max="161" width="1.37890625" style="1" customWidth="1"/>
    <col min="162" max="162" width="2.75390625" style="17" hidden="1" customWidth="1"/>
    <col min="163" max="164" width="0.875" style="1" hidden="1" customWidth="1"/>
    <col min="165" max="165" width="10.00390625" style="1" hidden="1" customWidth="1"/>
    <col min="166" max="166" width="0" style="1" hidden="1" customWidth="1"/>
    <col min="167" max="167" width="10.00390625" style="1" hidden="1" customWidth="1"/>
    <col min="168" max="168" width="0" style="1" hidden="1" customWidth="1"/>
    <col min="169" max="170" width="9.75390625" style="1" hidden="1" customWidth="1"/>
    <col min="171" max="172" width="0" style="1" hidden="1" customWidth="1"/>
    <col min="173" max="173" width="9.125" style="1" hidden="1" customWidth="1"/>
    <col min="174" max="174" width="7.375" style="1" hidden="1" customWidth="1"/>
    <col min="175" max="175" width="9.125" style="1" hidden="1" customWidth="1"/>
    <col min="176" max="177" width="10.875" style="1" hidden="1" customWidth="1"/>
    <col min="178" max="185" width="0.875" style="1" hidden="1" customWidth="1"/>
    <col min="186" max="186" width="10.875" style="1" hidden="1" customWidth="1"/>
    <col min="187" max="188" width="0.875" style="1" hidden="1" customWidth="1"/>
    <col min="189" max="189" width="10.00390625" style="1" hidden="1" customWidth="1"/>
    <col min="190" max="190" width="0.12890625" style="1" hidden="1" customWidth="1"/>
    <col min="191" max="199" width="0.875" style="1" hidden="1" customWidth="1"/>
    <col min="200" max="200" width="10.875" style="1" hidden="1" customWidth="1"/>
    <col min="201" max="213" width="0.875" style="1" hidden="1" customWidth="1"/>
    <col min="214" max="214" width="10.875" style="1" hidden="1" customWidth="1"/>
    <col min="215" max="227" width="0.875" style="1" hidden="1" customWidth="1"/>
    <col min="228" max="228" width="10.875" style="1" hidden="1" customWidth="1"/>
    <col min="229" max="232" width="0.875" style="1" hidden="1" customWidth="1"/>
    <col min="233" max="233" width="10.875" style="1" hidden="1" customWidth="1"/>
    <col min="234" max="234" width="0.875" style="1" hidden="1" customWidth="1"/>
    <col min="235" max="16384" width="0.875" style="1" customWidth="1"/>
  </cols>
  <sheetData>
    <row r="1" spans="1:162" s="2" customFormat="1" ht="10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72" t="s">
        <v>24</v>
      </c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16"/>
    </row>
    <row r="2" spans="1:162" s="2" customFormat="1" ht="10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73" t="s">
        <v>219</v>
      </c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16"/>
    </row>
    <row r="3" spans="1:162" s="3" customFormat="1" ht="8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74" t="s">
        <v>19</v>
      </c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11"/>
    </row>
    <row r="4" spans="1:162" s="2" customFormat="1" ht="10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73" t="s">
        <v>214</v>
      </c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16"/>
    </row>
    <row r="5" spans="1:162" s="3" customFormat="1" ht="8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74" t="s">
        <v>20</v>
      </c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11"/>
    </row>
    <row r="6" spans="1:162" s="2" customFormat="1" ht="10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16"/>
      <c r="EK6" s="16"/>
      <c r="EL6" s="73" t="s">
        <v>221</v>
      </c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16"/>
    </row>
    <row r="7" spans="1:162" s="3" customFormat="1" ht="8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74" t="s">
        <v>21</v>
      </c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11"/>
      <c r="EK7" s="11"/>
      <c r="EL7" s="74" t="s">
        <v>22</v>
      </c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11"/>
    </row>
    <row r="8" spans="1:162" s="2" customFormat="1" ht="10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75" t="s">
        <v>23</v>
      </c>
      <c r="DX8" s="75"/>
      <c r="DY8" s="76" t="s">
        <v>323</v>
      </c>
      <c r="DZ8" s="76"/>
      <c r="EA8" s="76"/>
      <c r="EB8" s="77" t="s">
        <v>23</v>
      </c>
      <c r="EC8" s="77"/>
      <c r="ED8" s="16"/>
      <c r="EE8" s="76" t="s">
        <v>320</v>
      </c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5">
        <v>20</v>
      </c>
      <c r="EU8" s="75"/>
      <c r="EV8" s="75"/>
      <c r="EW8" s="78" t="s">
        <v>195</v>
      </c>
      <c r="EX8" s="78"/>
      <c r="EY8" s="78"/>
      <c r="EZ8" s="16" t="s">
        <v>5</v>
      </c>
      <c r="FA8" s="16"/>
      <c r="FB8" s="16"/>
      <c r="FC8" s="16"/>
      <c r="FD8" s="16"/>
      <c r="FE8" s="16"/>
      <c r="FF8" s="16"/>
    </row>
    <row r="9" spans="1:161" ht="11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</row>
    <row r="10" spans="1:162" s="4" customFormat="1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79" t="s">
        <v>307</v>
      </c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1" t="s">
        <v>325</v>
      </c>
      <c r="DG10" s="81"/>
      <c r="DH10" s="81"/>
      <c r="DI10" s="81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</row>
    <row r="11" spans="1:162" s="4" customFormat="1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79" t="s">
        <v>305</v>
      </c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82" t="s">
        <v>25</v>
      </c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4"/>
      <c r="FF11" s="15"/>
    </row>
    <row r="12" spans="1:161" ht="11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85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7"/>
    </row>
    <row r="13" spans="1:161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88" t="s">
        <v>37</v>
      </c>
      <c r="BH13" s="88"/>
      <c r="BI13" s="88"/>
      <c r="BJ13" s="88"/>
      <c r="BK13" s="89" t="s">
        <v>323</v>
      </c>
      <c r="BL13" s="89"/>
      <c r="BM13" s="89"/>
      <c r="BN13" s="90" t="s">
        <v>23</v>
      </c>
      <c r="BO13" s="90"/>
      <c r="BP13" s="17"/>
      <c r="BQ13" s="89" t="s">
        <v>320</v>
      </c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8">
        <v>20</v>
      </c>
      <c r="CG13" s="88"/>
      <c r="CH13" s="88"/>
      <c r="CI13" s="91" t="s">
        <v>195</v>
      </c>
      <c r="CJ13" s="91"/>
      <c r="CK13" s="91"/>
      <c r="CL13" s="17" t="s">
        <v>38</v>
      </c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90" t="s">
        <v>222</v>
      </c>
      <c r="EG13" s="90"/>
      <c r="EH13" s="90"/>
      <c r="EI13" s="90"/>
      <c r="EJ13" s="90"/>
      <c r="EK13" s="90"/>
      <c r="EL13" s="90"/>
      <c r="EM13" s="90"/>
      <c r="EN13" s="90"/>
      <c r="EO13" s="90"/>
      <c r="EP13" s="92"/>
      <c r="EQ13" s="18" t="s">
        <v>26</v>
      </c>
      <c r="ER13" s="17"/>
      <c r="ES13" s="93" t="s">
        <v>324</v>
      </c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</row>
    <row r="14" spans="1:161" ht="19.5" customHeight="1">
      <c r="A14" s="90" t="s">
        <v>29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94" t="s">
        <v>27</v>
      </c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18" t="s">
        <v>27</v>
      </c>
      <c r="ER14" s="17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</row>
    <row r="15" spans="1:161" ht="11.25" customHeight="1">
      <c r="A15" s="17" t="s">
        <v>30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95" t="s">
        <v>220</v>
      </c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90" t="s">
        <v>223</v>
      </c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18" t="s">
        <v>28</v>
      </c>
      <c r="ER15" s="17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</row>
    <row r="16" spans="1:161" ht="20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94" t="s">
        <v>27</v>
      </c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18" t="s">
        <v>27</v>
      </c>
      <c r="ER16" s="17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</row>
    <row r="17" spans="1:16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90" t="s">
        <v>31</v>
      </c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18" t="s">
        <v>31</v>
      </c>
      <c r="ER17" s="17"/>
      <c r="ES17" s="93" t="s">
        <v>224</v>
      </c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</row>
    <row r="18" spans="1:161" ht="12.75">
      <c r="A18" s="17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95" t="s">
        <v>214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90" t="s">
        <v>32</v>
      </c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18" t="s">
        <v>32</v>
      </c>
      <c r="ER18" s="17"/>
      <c r="ES18" s="93" t="s">
        <v>225</v>
      </c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</row>
    <row r="19" spans="1:161" ht="18" customHeight="1">
      <c r="A19" s="17" t="s">
        <v>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90" t="s">
        <v>33</v>
      </c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18" t="s">
        <v>33</v>
      </c>
      <c r="ER19" s="17"/>
      <c r="ES19" s="93" t="s">
        <v>34</v>
      </c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</row>
    <row r="20" spans="1:161" ht="11.25" hidden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</row>
    <row r="21" spans="1:162" s="5" customFormat="1" ht="6.75" customHeight="1">
      <c r="A21" s="96" t="s">
        <v>39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14"/>
    </row>
    <row r="22" spans="1:161" ht="8.25" customHeight="1" hidden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</row>
    <row r="23" spans="1:161" ht="11.25">
      <c r="A23" s="83" t="s">
        <v>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4"/>
      <c r="BX23" s="99" t="s">
        <v>1</v>
      </c>
      <c r="BY23" s="100"/>
      <c r="BZ23" s="100"/>
      <c r="CA23" s="100"/>
      <c r="CB23" s="100"/>
      <c r="CC23" s="100"/>
      <c r="CD23" s="100"/>
      <c r="CE23" s="101"/>
      <c r="CF23" s="99" t="s">
        <v>2</v>
      </c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1"/>
      <c r="CS23" s="99" t="s">
        <v>3</v>
      </c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1"/>
      <c r="DF23" s="108" t="s">
        <v>10</v>
      </c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</row>
    <row r="24" spans="1:161" ht="11.2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8"/>
      <c r="BX24" s="102"/>
      <c r="BY24" s="103"/>
      <c r="BZ24" s="103"/>
      <c r="CA24" s="103"/>
      <c r="CB24" s="103"/>
      <c r="CC24" s="103"/>
      <c r="CD24" s="103"/>
      <c r="CE24" s="104"/>
      <c r="CF24" s="102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4"/>
      <c r="CS24" s="102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4"/>
      <c r="DF24" s="110" t="s">
        <v>4</v>
      </c>
      <c r="DG24" s="111"/>
      <c r="DH24" s="111"/>
      <c r="DI24" s="111"/>
      <c r="DJ24" s="111"/>
      <c r="DK24" s="111"/>
      <c r="DL24" s="112" t="s">
        <v>195</v>
      </c>
      <c r="DM24" s="112"/>
      <c r="DN24" s="112"/>
      <c r="DO24" s="113" t="s">
        <v>5</v>
      </c>
      <c r="DP24" s="113"/>
      <c r="DQ24" s="113"/>
      <c r="DR24" s="114"/>
      <c r="DS24" s="110" t="s">
        <v>4</v>
      </c>
      <c r="DT24" s="111"/>
      <c r="DU24" s="111"/>
      <c r="DV24" s="111"/>
      <c r="DW24" s="111"/>
      <c r="DX24" s="111"/>
      <c r="DY24" s="112" t="s">
        <v>196</v>
      </c>
      <c r="DZ24" s="112"/>
      <c r="EA24" s="112"/>
      <c r="EB24" s="113" t="s">
        <v>5</v>
      </c>
      <c r="EC24" s="113"/>
      <c r="ED24" s="113"/>
      <c r="EE24" s="114"/>
      <c r="EF24" s="110" t="s">
        <v>4</v>
      </c>
      <c r="EG24" s="111"/>
      <c r="EH24" s="111"/>
      <c r="EI24" s="111"/>
      <c r="EJ24" s="111"/>
      <c r="EK24" s="111"/>
      <c r="EL24" s="112" t="s">
        <v>306</v>
      </c>
      <c r="EM24" s="112"/>
      <c r="EN24" s="112"/>
      <c r="EO24" s="113" t="s">
        <v>5</v>
      </c>
      <c r="EP24" s="113"/>
      <c r="EQ24" s="113"/>
      <c r="ER24" s="114"/>
      <c r="ES24" s="99" t="s">
        <v>9</v>
      </c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</row>
    <row r="25" spans="1:161" ht="39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7"/>
      <c r="BX25" s="105"/>
      <c r="BY25" s="106"/>
      <c r="BZ25" s="106"/>
      <c r="CA25" s="106"/>
      <c r="CB25" s="106"/>
      <c r="CC25" s="106"/>
      <c r="CD25" s="106"/>
      <c r="CE25" s="107"/>
      <c r="CF25" s="105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7"/>
      <c r="CS25" s="105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7"/>
      <c r="DF25" s="115" t="s">
        <v>6</v>
      </c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7"/>
      <c r="DS25" s="115" t="s">
        <v>7</v>
      </c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7"/>
      <c r="EF25" s="115" t="s">
        <v>8</v>
      </c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7"/>
      <c r="ES25" s="105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</row>
    <row r="26" spans="1:161" ht="9" customHeight="1" thickBot="1">
      <c r="A26" s="118" t="s">
        <v>11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9"/>
      <c r="BX26" s="120" t="s">
        <v>12</v>
      </c>
      <c r="BY26" s="121"/>
      <c r="BZ26" s="121"/>
      <c r="CA26" s="121"/>
      <c r="CB26" s="121"/>
      <c r="CC26" s="121"/>
      <c r="CD26" s="121"/>
      <c r="CE26" s="122"/>
      <c r="CF26" s="120" t="s">
        <v>13</v>
      </c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2"/>
      <c r="CS26" s="120" t="s">
        <v>14</v>
      </c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2"/>
      <c r="DF26" s="120" t="s">
        <v>15</v>
      </c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2"/>
      <c r="DS26" s="120" t="s">
        <v>16</v>
      </c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2"/>
      <c r="EF26" s="120" t="s">
        <v>17</v>
      </c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2"/>
      <c r="ES26" s="120" t="s">
        <v>18</v>
      </c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</row>
    <row r="27" spans="1:161" ht="12.75" customHeight="1" thickBot="1">
      <c r="A27" s="67" t="s">
        <v>40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8" t="s">
        <v>41</v>
      </c>
      <c r="BY27" s="69"/>
      <c r="BZ27" s="69"/>
      <c r="CA27" s="69"/>
      <c r="CB27" s="69"/>
      <c r="CC27" s="69"/>
      <c r="CD27" s="69"/>
      <c r="CE27" s="70"/>
      <c r="CF27" s="71" t="s">
        <v>42</v>
      </c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70"/>
      <c r="CS27" s="71" t="s">
        <v>205</v>
      </c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70"/>
      <c r="DF27" s="123">
        <f>SUM(DF28:DR36)</f>
        <v>5605625.319999999</v>
      </c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5"/>
      <c r="DS27" s="63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5"/>
      <c r="EF27" s="63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5"/>
      <c r="ES27" s="63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6"/>
    </row>
    <row r="28" spans="1:161" ht="12.75" customHeight="1" thickBot="1">
      <c r="A28" s="67" t="s">
        <v>40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8" t="s">
        <v>41</v>
      </c>
      <c r="BY28" s="69"/>
      <c r="BZ28" s="69"/>
      <c r="CA28" s="69"/>
      <c r="CB28" s="69"/>
      <c r="CC28" s="69"/>
      <c r="CD28" s="69"/>
      <c r="CE28" s="70"/>
      <c r="CF28" s="71" t="s">
        <v>42</v>
      </c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70"/>
      <c r="CS28" s="71" t="s">
        <v>216</v>
      </c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70"/>
      <c r="DF28" s="63">
        <v>1805.15</v>
      </c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5"/>
      <c r="DS28" s="63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5"/>
      <c r="EF28" s="63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5"/>
      <c r="ES28" s="63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6"/>
    </row>
    <row r="29" spans="1:161" ht="12.75" customHeight="1" thickBot="1">
      <c r="A29" s="67" t="s">
        <v>40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8" t="s">
        <v>41</v>
      </c>
      <c r="BY29" s="69"/>
      <c r="BZ29" s="69"/>
      <c r="CA29" s="69"/>
      <c r="CB29" s="69"/>
      <c r="CC29" s="69"/>
      <c r="CD29" s="69"/>
      <c r="CE29" s="70"/>
      <c r="CF29" s="71" t="s">
        <v>42</v>
      </c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70"/>
      <c r="CS29" s="71" t="s">
        <v>217</v>
      </c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70"/>
      <c r="DF29" s="63">
        <v>139142.93</v>
      </c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5"/>
      <c r="DS29" s="63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5"/>
      <c r="EF29" s="63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5"/>
      <c r="ES29" s="63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6"/>
    </row>
    <row r="30" spans="1:161" ht="12.75" customHeight="1" thickBot="1">
      <c r="A30" s="67" t="s">
        <v>40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8" t="s">
        <v>41</v>
      </c>
      <c r="BY30" s="69"/>
      <c r="BZ30" s="69"/>
      <c r="CA30" s="69"/>
      <c r="CB30" s="69"/>
      <c r="CC30" s="69"/>
      <c r="CD30" s="69"/>
      <c r="CE30" s="70"/>
      <c r="CF30" s="71" t="s">
        <v>42</v>
      </c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70"/>
      <c r="CS30" s="71" t="s">
        <v>218</v>
      </c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70"/>
      <c r="DF30" s="63">
        <v>90182.45</v>
      </c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5"/>
      <c r="DS30" s="63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5"/>
      <c r="EF30" s="63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5"/>
      <c r="ES30" s="63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6"/>
    </row>
    <row r="31" spans="1:161" ht="12.75" customHeight="1" thickBot="1">
      <c r="A31" s="67" t="s">
        <v>40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8" t="s">
        <v>41</v>
      </c>
      <c r="BY31" s="69"/>
      <c r="BZ31" s="69"/>
      <c r="CA31" s="69"/>
      <c r="CB31" s="69"/>
      <c r="CC31" s="69"/>
      <c r="CD31" s="69"/>
      <c r="CE31" s="70"/>
      <c r="CF31" s="71" t="s">
        <v>42</v>
      </c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70"/>
      <c r="CS31" s="71" t="s">
        <v>198</v>
      </c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70"/>
      <c r="DF31" s="63">
        <v>3495.82</v>
      </c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5"/>
      <c r="DS31" s="63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5"/>
      <c r="EF31" s="63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5"/>
      <c r="ES31" s="63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6"/>
    </row>
    <row r="32" spans="1:161" ht="12.75" customHeight="1" thickBot="1">
      <c r="A32" s="67" t="s">
        <v>40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8" t="s">
        <v>41</v>
      </c>
      <c r="BY32" s="69"/>
      <c r="BZ32" s="69"/>
      <c r="CA32" s="69"/>
      <c r="CB32" s="69"/>
      <c r="CC32" s="69"/>
      <c r="CD32" s="69"/>
      <c r="CE32" s="70"/>
      <c r="CF32" s="71" t="s">
        <v>42</v>
      </c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70"/>
      <c r="CS32" s="71" t="s">
        <v>197</v>
      </c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70"/>
      <c r="DF32" s="63">
        <v>268799.85</v>
      </c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5"/>
      <c r="DS32" s="63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5"/>
      <c r="EF32" s="63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5"/>
      <c r="ES32" s="63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6"/>
    </row>
    <row r="33" spans="1:161" ht="12.75" customHeight="1" thickBot="1">
      <c r="A33" s="67" t="s">
        <v>40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8" t="s">
        <v>41</v>
      </c>
      <c r="BY33" s="69"/>
      <c r="BZ33" s="69"/>
      <c r="CA33" s="69"/>
      <c r="CB33" s="69"/>
      <c r="CC33" s="69"/>
      <c r="CD33" s="69"/>
      <c r="CE33" s="70"/>
      <c r="CF33" s="71" t="s">
        <v>42</v>
      </c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70"/>
      <c r="CS33" s="71" t="s">
        <v>200</v>
      </c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70"/>
      <c r="DF33" s="63">
        <v>2443092.06</v>
      </c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5"/>
      <c r="DS33" s="63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5"/>
      <c r="EF33" s="63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5"/>
      <c r="ES33" s="63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6"/>
    </row>
    <row r="34" spans="1:161" ht="12.75" customHeight="1" thickBot="1">
      <c r="A34" s="67" t="s">
        <v>40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8" t="s">
        <v>41</v>
      </c>
      <c r="BY34" s="69"/>
      <c r="BZ34" s="69"/>
      <c r="CA34" s="69"/>
      <c r="CB34" s="69"/>
      <c r="CC34" s="69"/>
      <c r="CD34" s="69"/>
      <c r="CE34" s="70"/>
      <c r="CF34" s="71" t="s">
        <v>42</v>
      </c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70"/>
      <c r="CS34" s="71" t="s">
        <v>201</v>
      </c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70"/>
      <c r="DF34" s="63">
        <v>1329004.18</v>
      </c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5"/>
      <c r="DS34" s="63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5"/>
      <c r="EF34" s="63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5"/>
      <c r="ES34" s="63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6"/>
    </row>
    <row r="35" spans="1:162" ht="12.75" customHeight="1" thickBot="1">
      <c r="A35" s="67" t="s">
        <v>40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8" t="s">
        <v>41</v>
      </c>
      <c r="BY35" s="69"/>
      <c r="BZ35" s="69"/>
      <c r="CA35" s="69"/>
      <c r="CB35" s="69"/>
      <c r="CC35" s="69"/>
      <c r="CD35" s="69"/>
      <c r="CE35" s="70"/>
      <c r="CF35" s="71" t="s">
        <v>42</v>
      </c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70"/>
      <c r="CS35" s="71" t="s">
        <v>203</v>
      </c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70"/>
      <c r="DF35" s="63">
        <v>776758.26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3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6"/>
      <c r="FF35" s="46"/>
    </row>
    <row r="36" spans="1:161" ht="12.75" customHeight="1" thickBot="1">
      <c r="A36" s="67" t="s">
        <v>40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8" t="s">
        <v>41</v>
      </c>
      <c r="BY36" s="69"/>
      <c r="BZ36" s="69"/>
      <c r="CA36" s="69"/>
      <c r="CB36" s="69"/>
      <c r="CC36" s="69"/>
      <c r="CD36" s="69"/>
      <c r="CE36" s="70"/>
      <c r="CF36" s="71" t="s">
        <v>42</v>
      </c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70"/>
      <c r="CS36" s="71" t="s">
        <v>204</v>
      </c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70"/>
      <c r="DF36" s="123">
        <v>553344.62</v>
      </c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5"/>
      <c r="DS36" s="63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3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6"/>
    </row>
    <row r="37" spans="1:161" ht="12.75" customHeight="1">
      <c r="A37" s="67" t="s">
        <v>40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8" t="s">
        <v>41</v>
      </c>
      <c r="BY37" s="69"/>
      <c r="BZ37" s="69"/>
      <c r="CA37" s="69"/>
      <c r="CB37" s="69"/>
      <c r="CC37" s="69"/>
      <c r="CD37" s="69"/>
      <c r="CE37" s="70"/>
      <c r="CF37" s="71" t="s">
        <v>42</v>
      </c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70"/>
      <c r="CS37" s="71" t="s">
        <v>42</v>
      </c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70"/>
      <c r="DF37" s="63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3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6"/>
    </row>
    <row r="38" spans="1:161" ht="12.75" customHeight="1" thickBot="1">
      <c r="A38" s="67" t="s">
        <v>43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58" t="s">
        <v>44</v>
      </c>
      <c r="BY38" s="59"/>
      <c r="BZ38" s="59"/>
      <c r="CA38" s="59"/>
      <c r="CB38" s="59"/>
      <c r="CC38" s="59"/>
      <c r="CD38" s="59"/>
      <c r="CE38" s="60"/>
      <c r="CF38" s="61" t="s">
        <v>42</v>
      </c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60"/>
      <c r="CS38" s="61" t="s">
        <v>42</v>
      </c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60"/>
      <c r="DF38" s="53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126"/>
      <c r="DS38" s="53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126"/>
      <c r="EF38" s="53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126"/>
      <c r="ES38" s="53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5"/>
    </row>
    <row r="39" spans="1:161" ht="11.25">
      <c r="A39" s="127" t="s">
        <v>45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8" t="s">
        <v>46</v>
      </c>
      <c r="BY39" s="129"/>
      <c r="BZ39" s="129"/>
      <c r="CA39" s="129"/>
      <c r="CB39" s="129"/>
      <c r="CC39" s="129"/>
      <c r="CD39" s="129"/>
      <c r="CE39" s="130"/>
      <c r="CF39" s="131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30"/>
      <c r="CS39" s="71" t="s">
        <v>205</v>
      </c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70"/>
      <c r="DF39" s="50">
        <f>DF40+DF43+DF59+DF64</f>
        <v>109886890.08</v>
      </c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2"/>
      <c r="DS39" s="50">
        <f>DS40+DS43+DS59+DS64</f>
        <v>106971243.02000001</v>
      </c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2"/>
      <c r="EF39" s="50">
        <f>EF40+EF43+EF59+EF64</f>
        <v>107226398.72</v>
      </c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2"/>
      <c r="ES39" s="53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5"/>
    </row>
    <row r="40" spans="1:161" ht="22.5" customHeight="1">
      <c r="A40" s="132" t="s">
        <v>47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58" t="s">
        <v>48</v>
      </c>
      <c r="BY40" s="59"/>
      <c r="BZ40" s="59"/>
      <c r="CA40" s="59"/>
      <c r="CB40" s="59"/>
      <c r="CC40" s="59"/>
      <c r="CD40" s="59"/>
      <c r="CE40" s="60"/>
      <c r="CF40" s="61" t="s">
        <v>49</v>
      </c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60"/>
      <c r="CS40" s="61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60"/>
      <c r="DF40" s="50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2"/>
      <c r="DS40" s="50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2"/>
      <c r="EF40" s="50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2"/>
      <c r="ES40" s="53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5"/>
    </row>
    <row r="41" spans="1:161" ht="9.75" customHeight="1" thickBot="1">
      <c r="A41" s="134" t="s">
        <v>50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5" t="s">
        <v>51</v>
      </c>
      <c r="BY41" s="136"/>
      <c r="BZ41" s="136"/>
      <c r="CA41" s="136"/>
      <c r="CB41" s="136"/>
      <c r="CC41" s="136"/>
      <c r="CD41" s="136"/>
      <c r="CE41" s="137"/>
      <c r="CF41" s="141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7"/>
      <c r="CS41" s="141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7"/>
      <c r="DF41" s="143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5"/>
      <c r="DS41" s="143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5"/>
      <c r="EF41" s="143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5"/>
      <c r="ES41" s="149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1"/>
    </row>
    <row r="42" spans="1:161" ht="12" hidden="1" thickBot="1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6"/>
      <c r="BX42" s="138"/>
      <c r="BY42" s="139"/>
      <c r="BZ42" s="139"/>
      <c r="CA42" s="139"/>
      <c r="CB42" s="139"/>
      <c r="CC42" s="139"/>
      <c r="CD42" s="139"/>
      <c r="CE42" s="140"/>
      <c r="CF42" s="142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40"/>
      <c r="CS42" s="142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40"/>
      <c r="DF42" s="146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8"/>
      <c r="DS42" s="146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8"/>
      <c r="EF42" s="146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8"/>
      <c r="ES42" s="152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4"/>
    </row>
    <row r="43" spans="1:161" ht="15.75" customHeight="1">
      <c r="A43" s="157" t="s">
        <v>52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9"/>
      <c r="BX43" s="68" t="s">
        <v>53</v>
      </c>
      <c r="BY43" s="69"/>
      <c r="BZ43" s="69"/>
      <c r="CA43" s="69"/>
      <c r="CB43" s="69"/>
      <c r="CC43" s="69"/>
      <c r="CD43" s="69"/>
      <c r="CE43" s="70"/>
      <c r="CF43" s="71" t="s">
        <v>54</v>
      </c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70"/>
      <c r="CS43" s="71" t="s">
        <v>205</v>
      </c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70"/>
      <c r="DF43" s="160">
        <f>SUM(DF44:DR55)</f>
        <v>100407676.08</v>
      </c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2"/>
      <c r="DS43" s="160">
        <f>SUM(DS44:EE55)</f>
        <v>102444443.02000001</v>
      </c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2"/>
      <c r="EF43" s="160">
        <f>SUM(EF44:ER55)</f>
        <v>102699598.72</v>
      </c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2"/>
      <c r="ES43" s="63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6"/>
    </row>
    <row r="44" spans="1:176" ht="33.75" customHeight="1">
      <c r="A44" s="56" t="s">
        <v>55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58" t="s">
        <v>56</v>
      </c>
      <c r="BY44" s="59"/>
      <c r="BZ44" s="59"/>
      <c r="CA44" s="59"/>
      <c r="CB44" s="59"/>
      <c r="CC44" s="59"/>
      <c r="CD44" s="59"/>
      <c r="CE44" s="60"/>
      <c r="CF44" s="61" t="s">
        <v>54</v>
      </c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60"/>
      <c r="CS44" s="61" t="s">
        <v>198</v>
      </c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60"/>
      <c r="DF44" s="50">
        <v>1842960</v>
      </c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2"/>
      <c r="DS44" s="50">
        <v>1870529</v>
      </c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2"/>
      <c r="EF44" s="50">
        <v>1870529</v>
      </c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2"/>
      <c r="ES44" s="53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5"/>
      <c r="FT44" s="7"/>
    </row>
    <row r="45" spans="1:176" ht="26.25" customHeight="1">
      <c r="A45" s="56" t="s">
        <v>193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7"/>
      <c r="BX45" s="58" t="s">
        <v>56</v>
      </c>
      <c r="BY45" s="59"/>
      <c r="BZ45" s="59"/>
      <c r="CA45" s="59"/>
      <c r="CB45" s="59"/>
      <c r="CC45" s="59"/>
      <c r="CD45" s="59"/>
      <c r="CE45" s="60"/>
      <c r="CF45" s="61" t="s">
        <v>54</v>
      </c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60"/>
      <c r="CS45" s="61" t="s">
        <v>199</v>
      </c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60"/>
      <c r="DF45" s="50">
        <v>1277300</v>
      </c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2"/>
      <c r="DS45" s="50">
        <v>1327300</v>
      </c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2"/>
      <c r="EF45" s="50">
        <v>1377300</v>
      </c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2"/>
      <c r="ES45" s="53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5"/>
      <c r="FT45" s="7"/>
    </row>
    <row r="46" spans="1:176" ht="26.25" customHeight="1">
      <c r="A46" s="56" t="s">
        <v>193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7"/>
      <c r="BX46" s="58" t="s">
        <v>56</v>
      </c>
      <c r="BY46" s="59"/>
      <c r="BZ46" s="59"/>
      <c r="CA46" s="59"/>
      <c r="CB46" s="59"/>
      <c r="CC46" s="59"/>
      <c r="CD46" s="59"/>
      <c r="CE46" s="60"/>
      <c r="CF46" s="61" t="s">
        <v>54</v>
      </c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60"/>
      <c r="CS46" s="61" t="s">
        <v>197</v>
      </c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60"/>
      <c r="DF46" s="50">
        <v>2586424</v>
      </c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2"/>
      <c r="DS46" s="50">
        <v>2676190.42</v>
      </c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2"/>
      <c r="EF46" s="50">
        <v>2676190.42</v>
      </c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2"/>
      <c r="ES46" s="53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5"/>
      <c r="FT46" s="7"/>
    </row>
    <row r="47" spans="1:176" ht="32.25" customHeight="1">
      <c r="A47" s="56" t="s">
        <v>194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  <c r="BX47" s="58" t="s">
        <v>56</v>
      </c>
      <c r="BY47" s="59"/>
      <c r="BZ47" s="59"/>
      <c r="CA47" s="59"/>
      <c r="CB47" s="59"/>
      <c r="CC47" s="59"/>
      <c r="CD47" s="59"/>
      <c r="CE47" s="60"/>
      <c r="CF47" s="61" t="s">
        <v>54</v>
      </c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60"/>
      <c r="CS47" s="61" t="s">
        <v>200</v>
      </c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60"/>
      <c r="DF47" s="50">
        <v>60828311.4</v>
      </c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2"/>
      <c r="DS47" s="50">
        <v>62375775</v>
      </c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2"/>
      <c r="EF47" s="50">
        <v>62237507.7</v>
      </c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2"/>
      <c r="ES47" s="53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5"/>
      <c r="FT47" s="7"/>
    </row>
    <row r="48" spans="1:161" ht="33.75" customHeight="1">
      <c r="A48" s="56" t="s">
        <v>194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58" t="s">
        <v>56</v>
      </c>
      <c r="BY48" s="59"/>
      <c r="BZ48" s="59"/>
      <c r="CA48" s="59"/>
      <c r="CB48" s="59"/>
      <c r="CC48" s="59"/>
      <c r="CD48" s="59"/>
      <c r="CE48" s="60"/>
      <c r="CF48" s="61" t="s">
        <v>54</v>
      </c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60"/>
      <c r="CS48" s="61" t="s">
        <v>201</v>
      </c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60"/>
      <c r="DF48" s="50">
        <v>24839117.6</v>
      </c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2"/>
      <c r="DS48" s="50">
        <v>25439117.6</v>
      </c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2"/>
      <c r="EF48" s="50">
        <v>25799117.6</v>
      </c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2"/>
      <c r="ES48" s="50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5"/>
    </row>
    <row r="49" spans="1:161" ht="35.25" customHeight="1">
      <c r="A49" s="163" t="s">
        <v>194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5"/>
      <c r="BX49" s="58" t="s">
        <v>56</v>
      </c>
      <c r="BY49" s="59"/>
      <c r="BZ49" s="59"/>
      <c r="CA49" s="59"/>
      <c r="CB49" s="59"/>
      <c r="CC49" s="59"/>
      <c r="CD49" s="59"/>
      <c r="CE49" s="60"/>
      <c r="CF49" s="61" t="s">
        <v>54</v>
      </c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60"/>
      <c r="CS49" s="61" t="s">
        <v>202</v>
      </c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60"/>
      <c r="DF49" s="50">
        <v>881816</v>
      </c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2"/>
      <c r="DS49" s="50">
        <v>881800</v>
      </c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2"/>
      <c r="EF49" s="50">
        <v>881800</v>
      </c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2"/>
      <c r="ES49" s="53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5"/>
    </row>
    <row r="50" spans="1:214" ht="33.75" customHeight="1">
      <c r="A50" s="56" t="s">
        <v>194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58" t="s">
        <v>56</v>
      </c>
      <c r="BY50" s="59"/>
      <c r="BZ50" s="59"/>
      <c r="CA50" s="59"/>
      <c r="CB50" s="59"/>
      <c r="CC50" s="59"/>
      <c r="CD50" s="59"/>
      <c r="CE50" s="60"/>
      <c r="CF50" s="61" t="s">
        <v>54</v>
      </c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60"/>
      <c r="CS50" s="61" t="s">
        <v>203</v>
      </c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60"/>
      <c r="DF50" s="50">
        <v>4474336</v>
      </c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2"/>
      <c r="DS50" s="50">
        <v>4447800</v>
      </c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2"/>
      <c r="EF50" s="50">
        <v>4431223</v>
      </c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2"/>
      <c r="ES50" s="53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5"/>
      <c r="HF50" s="7"/>
    </row>
    <row r="51" spans="1:161" ht="33.75" customHeight="1">
      <c r="A51" s="56" t="s">
        <v>194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58" t="s">
        <v>56</v>
      </c>
      <c r="BY51" s="59"/>
      <c r="BZ51" s="59"/>
      <c r="CA51" s="59"/>
      <c r="CB51" s="59"/>
      <c r="CC51" s="59"/>
      <c r="CD51" s="59"/>
      <c r="CE51" s="60"/>
      <c r="CF51" s="61" t="s">
        <v>54</v>
      </c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60"/>
      <c r="CS51" s="61" t="s">
        <v>204</v>
      </c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60"/>
      <c r="DF51" s="50">
        <v>2897000</v>
      </c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2"/>
      <c r="DS51" s="50">
        <v>2897000</v>
      </c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2"/>
      <c r="EF51" s="50">
        <v>2897000</v>
      </c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2"/>
      <c r="ES51" s="53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5"/>
    </row>
    <row r="52" spans="1:214" ht="19.5" customHeight="1">
      <c r="A52" s="56" t="s">
        <v>308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7"/>
      <c r="BX52" s="58" t="s">
        <v>309</v>
      </c>
      <c r="BY52" s="59"/>
      <c r="BZ52" s="59"/>
      <c r="CA52" s="59"/>
      <c r="CB52" s="59"/>
      <c r="CC52" s="59"/>
      <c r="CD52" s="59"/>
      <c r="CE52" s="60"/>
      <c r="CF52" s="61" t="s">
        <v>54</v>
      </c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60"/>
      <c r="CS52" s="61" t="s">
        <v>217</v>
      </c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60"/>
      <c r="DF52" s="50">
        <v>491131.08</v>
      </c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2"/>
      <c r="DS52" s="50">
        <v>491131</v>
      </c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2"/>
      <c r="EF52" s="50">
        <v>491131</v>
      </c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2"/>
      <c r="ES52" s="53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5"/>
      <c r="FF52" s="33"/>
      <c r="FK52" s="7"/>
      <c r="FU52" s="7"/>
      <c r="HF52" s="34"/>
    </row>
    <row r="53" spans="1:177" ht="18.75" customHeight="1">
      <c r="A53" s="56" t="s">
        <v>308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7"/>
      <c r="BX53" s="58" t="s">
        <v>309</v>
      </c>
      <c r="BY53" s="59"/>
      <c r="BZ53" s="59"/>
      <c r="CA53" s="59"/>
      <c r="CB53" s="59"/>
      <c r="CC53" s="59"/>
      <c r="CD53" s="59"/>
      <c r="CE53" s="60"/>
      <c r="CF53" s="61" t="s">
        <v>54</v>
      </c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60"/>
      <c r="CS53" s="61" t="s">
        <v>216</v>
      </c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60"/>
      <c r="DF53" s="50">
        <v>37800</v>
      </c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2"/>
      <c r="DS53" s="50">
        <v>37800</v>
      </c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2"/>
      <c r="EF53" s="50">
        <v>37800</v>
      </c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2"/>
      <c r="ES53" s="53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5"/>
      <c r="FF53" s="47"/>
      <c r="FU53" s="7"/>
    </row>
    <row r="54" spans="1:177" ht="18.75" customHeight="1">
      <c r="A54" s="56" t="s">
        <v>308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7"/>
      <c r="BX54" s="58" t="s">
        <v>309</v>
      </c>
      <c r="BY54" s="59"/>
      <c r="BZ54" s="59"/>
      <c r="CA54" s="59"/>
      <c r="CB54" s="59"/>
      <c r="CC54" s="59"/>
      <c r="CD54" s="59"/>
      <c r="CE54" s="60"/>
      <c r="CF54" s="61" t="s">
        <v>54</v>
      </c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60"/>
      <c r="CS54" s="61" t="s">
        <v>218</v>
      </c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60"/>
      <c r="DF54" s="50">
        <v>100000</v>
      </c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2"/>
      <c r="DS54" s="50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2"/>
      <c r="EF54" s="50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2"/>
      <c r="ES54" s="53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5"/>
      <c r="FF54" s="49"/>
      <c r="FU54" s="7"/>
    </row>
    <row r="55" spans="1:177" ht="18.75" customHeight="1">
      <c r="A55" s="56" t="s">
        <v>308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7"/>
      <c r="BX55" s="58" t="s">
        <v>309</v>
      </c>
      <c r="BY55" s="59"/>
      <c r="BZ55" s="59"/>
      <c r="CA55" s="59"/>
      <c r="CB55" s="59"/>
      <c r="CC55" s="59"/>
      <c r="CD55" s="59"/>
      <c r="CE55" s="60"/>
      <c r="CF55" s="61" t="s">
        <v>54</v>
      </c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60"/>
      <c r="CS55" s="61" t="s">
        <v>318</v>
      </c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60"/>
      <c r="DF55" s="50">
        <v>151480</v>
      </c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2"/>
      <c r="DS55" s="50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2"/>
      <c r="EF55" s="50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2"/>
      <c r="ES55" s="53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5"/>
      <c r="FF55" s="33"/>
      <c r="FU55" s="7"/>
    </row>
    <row r="56" spans="1:161" ht="10.5" customHeight="1">
      <c r="A56" s="157" t="s">
        <v>57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9"/>
      <c r="BX56" s="58" t="s">
        <v>58</v>
      </c>
      <c r="BY56" s="59"/>
      <c r="BZ56" s="59"/>
      <c r="CA56" s="59"/>
      <c r="CB56" s="59"/>
      <c r="CC56" s="59"/>
      <c r="CD56" s="59"/>
      <c r="CE56" s="60"/>
      <c r="CF56" s="61" t="s">
        <v>59</v>
      </c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60"/>
      <c r="CS56" s="61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60"/>
      <c r="DF56" s="50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2"/>
      <c r="DS56" s="50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2"/>
      <c r="EF56" s="50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2"/>
      <c r="ES56" s="53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5"/>
    </row>
    <row r="57" spans="1:161" ht="9" customHeight="1" thickBot="1">
      <c r="A57" s="134" t="s">
        <v>50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5" t="s">
        <v>60</v>
      </c>
      <c r="BY57" s="136"/>
      <c r="BZ57" s="136"/>
      <c r="CA57" s="136"/>
      <c r="CB57" s="136"/>
      <c r="CC57" s="136"/>
      <c r="CD57" s="136"/>
      <c r="CE57" s="137"/>
      <c r="CF57" s="141" t="s">
        <v>59</v>
      </c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7"/>
      <c r="CS57" s="141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7"/>
      <c r="DF57" s="143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5"/>
      <c r="DS57" s="143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5"/>
      <c r="EF57" s="143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5"/>
      <c r="ES57" s="149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1"/>
    </row>
    <row r="58" spans="1:161" ht="8.25" customHeight="1" hidden="1" thickBot="1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6"/>
      <c r="BX58" s="166"/>
      <c r="BY58" s="89"/>
      <c r="BZ58" s="89"/>
      <c r="CA58" s="89"/>
      <c r="CB58" s="89"/>
      <c r="CC58" s="89"/>
      <c r="CD58" s="89"/>
      <c r="CE58" s="167"/>
      <c r="CF58" s="168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167"/>
      <c r="CS58" s="168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167"/>
      <c r="DF58" s="169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1"/>
      <c r="DS58" s="169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1"/>
      <c r="EF58" s="169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1"/>
      <c r="ES58" s="172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4"/>
    </row>
    <row r="59" spans="1:161" ht="10.5" customHeight="1">
      <c r="A59" s="157" t="s">
        <v>61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9"/>
      <c r="BX59" s="58" t="s">
        <v>62</v>
      </c>
      <c r="BY59" s="59"/>
      <c r="BZ59" s="59"/>
      <c r="CA59" s="59"/>
      <c r="CB59" s="59"/>
      <c r="CC59" s="59"/>
      <c r="CD59" s="59"/>
      <c r="CE59" s="60"/>
      <c r="CF59" s="61" t="s">
        <v>63</v>
      </c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60"/>
      <c r="CS59" s="71" t="s">
        <v>205</v>
      </c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70"/>
      <c r="DF59" s="50">
        <f>DF60+DF62+DF63</f>
        <v>9479214</v>
      </c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2"/>
      <c r="DS59" s="50">
        <f>DS60+DS62+DS63</f>
        <v>4526800</v>
      </c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2"/>
      <c r="EF59" s="50">
        <f>EF60+EF62+EF63</f>
        <v>4526800</v>
      </c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2"/>
      <c r="ES59" s="53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5"/>
    </row>
    <row r="60" spans="1:161" ht="11.25">
      <c r="A60" s="175" t="s">
        <v>50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35" t="s">
        <v>227</v>
      </c>
      <c r="BY60" s="136"/>
      <c r="BZ60" s="136"/>
      <c r="CA60" s="136"/>
      <c r="CB60" s="136"/>
      <c r="CC60" s="136"/>
      <c r="CD60" s="136"/>
      <c r="CE60" s="137"/>
      <c r="CF60" s="141" t="s">
        <v>63</v>
      </c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7"/>
      <c r="CS60" s="141" t="s">
        <v>226</v>
      </c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7"/>
      <c r="DF60" s="143">
        <v>275000</v>
      </c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5"/>
      <c r="DS60" s="143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5"/>
      <c r="EF60" s="143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5"/>
      <c r="ES60" s="149"/>
      <c r="ET60" s="150"/>
      <c r="EU60" s="150"/>
      <c r="EV60" s="150"/>
      <c r="EW60" s="150"/>
      <c r="EX60" s="150"/>
      <c r="EY60" s="150"/>
      <c r="EZ60" s="150"/>
      <c r="FA60" s="150"/>
      <c r="FB60" s="150"/>
      <c r="FC60" s="150"/>
      <c r="FD60" s="150"/>
      <c r="FE60" s="151"/>
    </row>
    <row r="61" spans="1:161" ht="11.25">
      <c r="A61" s="176" t="s">
        <v>67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7"/>
      <c r="BX61" s="166"/>
      <c r="BY61" s="89"/>
      <c r="BZ61" s="89"/>
      <c r="CA61" s="89"/>
      <c r="CB61" s="89"/>
      <c r="CC61" s="89"/>
      <c r="CD61" s="89"/>
      <c r="CE61" s="167"/>
      <c r="CF61" s="168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167"/>
      <c r="CS61" s="168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167"/>
      <c r="DF61" s="169"/>
      <c r="DG61" s="170"/>
      <c r="DH61" s="170"/>
      <c r="DI61" s="170"/>
      <c r="DJ61" s="170"/>
      <c r="DK61" s="170"/>
      <c r="DL61" s="170"/>
      <c r="DM61" s="170"/>
      <c r="DN61" s="170"/>
      <c r="DO61" s="170"/>
      <c r="DP61" s="170"/>
      <c r="DQ61" s="170"/>
      <c r="DR61" s="171"/>
      <c r="DS61" s="169"/>
      <c r="DT61" s="170"/>
      <c r="DU61" s="170"/>
      <c r="DV61" s="170"/>
      <c r="DW61" s="170"/>
      <c r="DX61" s="170"/>
      <c r="DY61" s="170"/>
      <c r="DZ61" s="170"/>
      <c r="EA61" s="170"/>
      <c r="EB61" s="170"/>
      <c r="EC61" s="170"/>
      <c r="ED61" s="170"/>
      <c r="EE61" s="171"/>
      <c r="EF61" s="169"/>
      <c r="EG61" s="170"/>
      <c r="EH61" s="170"/>
      <c r="EI61" s="170"/>
      <c r="EJ61" s="170"/>
      <c r="EK61" s="170"/>
      <c r="EL61" s="170"/>
      <c r="EM61" s="170"/>
      <c r="EN61" s="170"/>
      <c r="EO61" s="170"/>
      <c r="EP61" s="170"/>
      <c r="EQ61" s="170"/>
      <c r="ER61" s="171"/>
      <c r="ES61" s="172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4"/>
    </row>
    <row r="62" spans="1:161" ht="10.5" customHeight="1">
      <c r="A62" s="56" t="s">
        <v>67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58" t="s">
        <v>227</v>
      </c>
      <c r="BY62" s="59"/>
      <c r="BZ62" s="59"/>
      <c r="CA62" s="59"/>
      <c r="CB62" s="59"/>
      <c r="CC62" s="59"/>
      <c r="CD62" s="59"/>
      <c r="CE62" s="60"/>
      <c r="CF62" s="61" t="s">
        <v>63</v>
      </c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60"/>
      <c r="CS62" s="61" t="s">
        <v>228</v>
      </c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60"/>
      <c r="DF62" s="50">
        <v>4761414</v>
      </c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2"/>
      <c r="DS62" s="50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2"/>
      <c r="EF62" s="50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2"/>
      <c r="ES62" s="53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5"/>
    </row>
    <row r="63" spans="1:214" ht="13.5" customHeight="1" thickBot="1">
      <c r="A63" s="56" t="s">
        <v>67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58" t="s">
        <v>227</v>
      </c>
      <c r="BY63" s="59"/>
      <c r="BZ63" s="59"/>
      <c r="CA63" s="59"/>
      <c r="CB63" s="59"/>
      <c r="CC63" s="59"/>
      <c r="CD63" s="59"/>
      <c r="CE63" s="60"/>
      <c r="CF63" s="61" t="s">
        <v>63</v>
      </c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60"/>
      <c r="CS63" s="61" t="s">
        <v>229</v>
      </c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60"/>
      <c r="DF63" s="50">
        <v>4442800</v>
      </c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2"/>
      <c r="DS63" s="50">
        <v>4526800</v>
      </c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2"/>
      <c r="EF63" s="50">
        <v>4526800</v>
      </c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2"/>
      <c r="ES63" s="53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5"/>
      <c r="HF63" s="7"/>
    </row>
    <row r="64" spans="1:161" ht="10.5" customHeight="1">
      <c r="A64" s="157" t="s">
        <v>64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9"/>
      <c r="BX64" s="58" t="s">
        <v>65</v>
      </c>
      <c r="BY64" s="59"/>
      <c r="BZ64" s="59"/>
      <c r="CA64" s="59"/>
      <c r="CB64" s="59"/>
      <c r="CC64" s="59"/>
      <c r="CD64" s="59"/>
      <c r="CE64" s="60"/>
      <c r="CF64" s="61" t="s">
        <v>66</v>
      </c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60"/>
      <c r="CS64" s="71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70"/>
      <c r="DF64" s="50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2"/>
      <c r="DS64" s="50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2"/>
      <c r="EF64" s="50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2"/>
      <c r="ES64" s="53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5"/>
    </row>
    <row r="65" spans="1:161" ht="10.5" customHeight="1">
      <c r="A65" s="175" t="s">
        <v>50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35" t="s">
        <v>68</v>
      </c>
      <c r="BY65" s="136"/>
      <c r="BZ65" s="136"/>
      <c r="CA65" s="136"/>
      <c r="CB65" s="136"/>
      <c r="CC65" s="136"/>
      <c r="CD65" s="136"/>
      <c r="CE65" s="137"/>
      <c r="CF65" s="141" t="s">
        <v>66</v>
      </c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7"/>
      <c r="CS65" s="141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7"/>
      <c r="DF65" s="143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5"/>
      <c r="DS65" s="143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5"/>
      <c r="EF65" s="143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5"/>
      <c r="ES65" s="149"/>
      <c r="ET65" s="150"/>
      <c r="EU65" s="150"/>
      <c r="EV65" s="150"/>
      <c r="EW65" s="150"/>
      <c r="EX65" s="150"/>
      <c r="EY65" s="150"/>
      <c r="EZ65" s="150"/>
      <c r="FA65" s="150"/>
      <c r="FB65" s="150"/>
      <c r="FC65" s="150"/>
      <c r="FD65" s="150"/>
      <c r="FE65" s="151"/>
    </row>
    <row r="66" spans="1:161" ht="10.5" customHeight="1">
      <c r="A66" s="176" t="s">
        <v>67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7"/>
      <c r="BX66" s="166"/>
      <c r="BY66" s="89"/>
      <c r="BZ66" s="89"/>
      <c r="CA66" s="89"/>
      <c r="CB66" s="89"/>
      <c r="CC66" s="89"/>
      <c r="CD66" s="89"/>
      <c r="CE66" s="167"/>
      <c r="CF66" s="168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167"/>
      <c r="CS66" s="168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167"/>
      <c r="DF66" s="169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1"/>
      <c r="DS66" s="169"/>
      <c r="DT66" s="170"/>
      <c r="DU66" s="170"/>
      <c r="DV66" s="170"/>
      <c r="DW66" s="170"/>
      <c r="DX66" s="170"/>
      <c r="DY66" s="170"/>
      <c r="DZ66" s="170"/>
      <c r="EA66" s="170"/>
      <c r="EB66" s="170"/>
      <c r="EC66" s="170"/>
      <c r="ED66" s="170"/>
      <c r="EE66" s="171"/>
      <c r="EF66" s="169"/>
      <c r="EG66" s="170"/>
      <c r="EH66" s="170"/>
      <c r="EI66" s="170"/>
      <c r="EJ66" s="170"/>
      <c r="EK66" s="170"/>
      <c r="EL66" s="170"/>
      <c r="EM66" s="170"/>
      <c r="EN66" s="170"/>
      <c r="EO66" s="170"/>
      <c r="EP66" s="170"/>
      <c r="EQ66" s="170"/>
      <c r="ER66" s="171"/>
      <c r="ES66" s="172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4"/>
    </row>
    <row r="67" spans="1:161" ht="10.5" customHeight="1">
      <c r="A67" s="178" t="s">
        <v>69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7"/>
      <c r="BX67" s="58" t="s">
        <v>70</v>
      </c>
      <c r="BY67" s="59"/>
      <c r="BZ67" s="59"/>
      <c r="CA67" s="59"/>
      <c r="CB67" s="59"/>
      <c r="CC67" s="59"/>
      <c r="CD67" s="59"/>
      <c r="CE67" s="60"/>
      <c r="CF67" s="61" t="s">
        <v>66</v>
      </c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60"/>
      <c r="CS67" s="61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60"/>
      <c r="DF67" s="50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2"/>
      <c r="DS67" s="50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2"/>
      <c r="EF67" s="50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2"/>
      <c r="ES67" s="53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5"/>
    </row>
    <row r="68" spans="1:161" ht="4.5" customHeight="1">
      <c r="A68" s="178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7"/>
      <c r="BX68" s="58"/>
      <c r="BY68" s="59"/>
      <c r="BZ68" s="59"/>
      <c r="CA68" s="59"/>
      <c r="CB68" s="59"/>
      <c r="CC68" s="59"/>
      <c r="CD68" s="59"/>
      <c r="CE68" s="60"/>
      <c r="CF68" s="61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60"/>
      <c r="CS68" s="61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60"/>
      <c r="DF68" s="50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2"/>
      <c r="DS68" s="50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2"/>
      <c r="EF68" s="50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2"/>
      <c r="ES68" s="53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5"/>
    </row>
    <row r="69" spans="1:161" ht="10.5" customHeight="1">
      <c r="A69" s="157" t="s">
        <v>71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9"/>
      <c r="BX69" s="58" t="s">
        <v>72</v>
      </c>
      <c r="BY69" s="59"/>
      <c r="BZ69" s="59"/>
      <c r="CA69" s="59"/>
      <c r="CB69" s="59"/>
      <c r="CC69" s="59"/>
      <c r="CD69" s="59"/>
      <c r="CE69" s="60"/>
      <c r="CF69" s="61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60"/>
      <c r="CS69" s="61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60"/>
      <c r="DF69" s="50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2"/>
      <c r="DS69" s="50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2"/>
      <c r="EF69" s="50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2"/>
      <c r="ES69" s="53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5"/>
    </row>
    <row r="70" spans="1:161" ht="10.5" customHeight="1">
      <c r="A70" s="175" t="s">
        <v>50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35"/>
      <c r="BY70" s="136"/>
      <c r="BZ70" s="136"/>
      <c r="CA70" s="136"/>
      <c r="CB70" s="136"/>
      <c r="CC70" s="136"/>
      <c r="CD70" s="136"/>
      <c r="CE70" s="137"/>
      <c r="CF70" s="141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7"/>
      <c r="CS70" s="141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7"/>
      <c r="DF70" s="143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5"/>
      <c r="DS70" s="143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5"/>
      <c r="EF70" s="143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5"/>
      <c r="ES70" s="149"/>
      <c r="ET70" s="150"/>
      <c r="EU70" s="150"/>
      <c r="EV70" s="150"/>
      <c r="EW70" s="150"/>
      <c r="EX70" s="150"/>
      <c r="EY70" s="150"/>
      <c r="EZ70" s="150"/>
      <c r="FA70" s="150"/>
      <c r="FB70" s="150"/>
      <c r="FC70" s="150"/>
      <c r="FD70" s="150"/>
      <c r="FE70" s="151"/>
    </row>
    <row r="71" spans="1:161" ht="0.75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7"/>
      <c r="BX71" s="166"/>
      <c r="BY71" s="89"/>
      <c r="BZ71" s="89"/>
      <c r="CA71" s="89"/>
      <c r="CB71" s="89"/>
      <c r="CC71" s="89"/>
      <c r="CD71" s="89"/>
      <c r="CE71" s="167"/>
      <c r="CF71" s="168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167"/>
      <c r="CS71" s="168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167"/>
      <c r="DF71" s="169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1"/>
      <c r="DS71" s="169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1"/>
      <c r="EF71" s="169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1"/>
      <c r="ES71" s="172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4"/>
    </row>
    <row r="72" spans="1:161" ht="0.75" customHeight="1">
      <c r="A72" s="178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7"/>
      <c r="BX72" s="58"/>
      <c r="BY72" s="59"/>
      <c r="BZ72" s="59"/>
      <c r="CA72" s="59"/>
      <c r="CB72" s="59"/>
      <c r="CC72" s="59"/>
      <c r="CD72" s="59"/>
      <c r="CE72" s="60"/>
      <c r="CF72" s="61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60"/>
      <c r="CS72" s="61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60"/>
      <c r="DF72" s="50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2"/>
      <c r="DS72" s="50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2"/>
      <c r="EF72" s="50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2"/>
      <c r="ES72" s="53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5"/>
    </row>
    <row r="73" spans="1:161" ht="11.25" customHeight="1">
      <c r="A73" s="157" t="s">
        <v>73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9"/>
      <c r="BX73" s="58" t="s">
        <v>74</v>
      </c>
      <c r="BY73" s="59"/>
      <c r="BZ73" s="59"/>
      <c r="CA73" s="59"/>
      <c r="CB73" s="59"/>
      <c r="CC73" s="59"/>
      <c r="CD73" s="59"/>
      <c r="CE73" s="60"/>
      <c r="CF73" s="61" t="s">
        <v>42</v>
      </c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60"/>
      <c r="CS73" s="61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60"/>
      <c r="DF73" s="50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2"/>
      <c r="DS73" s="50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2"/>
      <c r="EF73" s="50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2"/>
      <c r="ES73" s="53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5"/>
    </row>
    <row r="74" spans="1:161" ht="20.25" customHeight="1" thickBot="1">
      <c r="A74" s="56" t="s">
        <v>75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58" t="s">
        <v>76</v>
      </c>
      <c r="BY74" s="59"/>
      <c r="BZ74" s="59"/>
      <c r="CA74" s="59"/>
      <c r="CB74" s="59"/>
      <c r="CC74" s="59"/>
      <c r="CD74" s="59"/>
      <c r="CE74" s="60"/>
      <c r="CF74" s="61" t="s">
        <v>77</v>
      </c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60"/>
      <c r="CS74" s="61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60"/>
      <c r="DF74" s="50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2"/>
      <c r="DS74" s="50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2"/>
      <c r="EF74" s="50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2"/>
      <c r="ES74" s="53" t="s">
        <v>42</v>
      </c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5"/>
    </row>
    <row r="75" spans="1:161" ht="5.25" customHeight="1" hidden="1" thickBot="1">
      <c r="A75" s="178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7"/>
      <c r="BX75" s="58"/>
      <c r="BY75" s="59"/>
      <c r="BZ75" s="59"/>
      <c r="CA75" s="59"/>
      <c r="CB75" s="59"/>
      <c r="CC75" s="59"/>
      <c r="CD75" s="59"/>
      <c r="CE75" s="60"/>
      <c r="CF75" s="61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60"/>
      <c r="CS75" s="61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60"/>
      <c r="DF75" s="50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2"/>
      <c r="DS75" s="50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2"/>
      <c r="EF75" s="50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2"/>
      <c r="ES75" s="53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5"/>
    </row>
    <row r="76" spans="1:176" ht="10.5" customHeight="1" thickBot="1">
      <c r="A76" s="127" t="s">
        <v>78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8" t="s">
        <v>79</v>
      </c>
      <c r="BY76" s="129"/>
      <c r="BZ76" s="129"/>
      <c r="CA76" s="129"/>
      <c r="CB76" s="129"/>
      <c r="CC76" s="129"/>
      <c r="CD76" s="129"/>
      <c r="CE76" s="130"/>
      <c r="CF76" s="131" t="s">
        <v>42</v>
      </c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30"/>
      <c r="CS76" s="71" t="s">
        <v>205</v>
      </c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70"/>
      <c r="DF76" s="50">
        <f>DF77+DF92+DF116+DF128+DF109</f>
        <v>115492515.39999999</v>
      </c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2"/>
      <c r="DS76" s="50">
        <f>DS77+DS92+DS116+DS128+DS109</f>
        <v>106971243.02000001</v>
      </c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2"/>
      <c r="EF76" s="50">
        <f>EF77+EF92+EF116+EF128+EF109</f>
        <v>107226398.72000001</v>
      </c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2"/>
      <c r="ES76" s="53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5"/>
      <c r="FT76" s="6"/>
    </row>
    <row r="77" spans="1:173" ht="13.5" customHeight="1">
      <c r="A77" s="179" t="s">
        <v>80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58" t="s">
        <v>81</v>
      </c>
      <c r="BY77" s="59"/>
      <c r="BZ77" s="59"/>
      <c r="CA77" s="59"/>
      <c r="CB77" s="59"/>
      <c r="CC77" s="59"/>
      <c r="CD77" s="59"/>
      <c r="CE77" s="60"/>
      <c r="CF77" s="61" t="s">
        <v>42</v>
      </c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60"/>
      <c r="CS77" s="71" t="s">
        <v>205</v>
      </c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70"/>
      <c r="DF77" s="50">
        <f>SUM(DF78:DR90)</f>
        <v>62295886.19</v>
      </c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2"/>
      <c r="DS77" s="50">
        <f>SUM(DS78:EE90)</f>
        <v>59812652.11</v>
      </c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2"/>
      <c r="EF77" s="50">
        <f>SUM(EF78:ER90)</f>
        <v>59756456.03</v>
      </c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2"/>
      <c r="ES77" s="53" t="s">
        <v>42</v>
      </c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5"/>
      <c r="FQ77" s="6"/>
    </row>
    <row r="78" spans="1:175" ht="16.5" customHeight="1">
      <c r="A78" s="56" t="s">
        <v>82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58" t="s">
        <v>83</v>
      </c>
      <c r="BY78" s="59"/>
      <c r="BZ78" s="59"/>
      <c r="CA78" s="59"/>
      <c r="CB78" s="59"/>
      <c r="CC78" s="59"/>
      <c r="CD78" s="59"/>
      <c r="CE78" s="60"/>
      <c r="CF78" s="61" t="s">
        <v>84</v>
      </c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60"/>
      <c r="CS78" s="61" t="s">
        <v>198</v>
      </c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60"/>
      <c r="DF78" s="50">
        <f>1400557.8+9842.2</f>
        <v>1410400</v>
      </c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2"/>
      <c r="DS78" s="50">
        <f>1400557.8+9842.2+21174.35</f>
        <v>1431574.35</v>
      </c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2"/>
      <c r="EF78" s="50">
        <f>DS78</f>
        <v>1431574.35</v>
      </c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2"/>
      <c r="ES78" s="53" t="s">
        <v>42</v>
      </c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5"/>
      <c r="FM78" s="6"/>
      <c r="FS78" s="6"/>
    </row>
    <row r="79" spans="1:161" ht="10.5" customHeight="1">
      <c r="A79" s="56" t="s">
        <v>206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58" t="s">
        <v>83</v>
      </c>
      <c r="BY79" s="59"/>
      <c r="BZ79" s="59"/>
      <c r="CA79" s="59"/>
      <c r="CB79" s="59"/>
      <c r="CC79" s="59"/>
      <c r="CD79" s="59"/>
      <c r="CE79" s="60"/>
      <c r="CF79" s="61" t="s">
        <v>84</v>
      </c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60"/>
      <c r="CS79" s="61" t="s">
        <v>199</v>
      </c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60"/>
      <c r="DF79" s="50">
        <v>341244.24</v>
      </c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2"/>
      <c r="DS79" s="50">
        <v>362418.59</v>
      </c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2"/>
      <c r="EF79" s="50">
        <f>DS79+50000</f>
        <v>412418.59</v>
      </c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2"/>
      <c r="ES79" s="53" t="s">
        <v>42</v>
      </c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5"/>
    </row>
    <row r="80" spans="1:170" ht="10.5" customHeight="1">
      <c r="A80" s="56" t="s">
        <v>206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58" t="s">
        <v>83</v>
      </c>
      <c r="BY80" s="59"/>
      <c r="BZ80" s="59"/>
      <c r="CA80" s="59"/>
      <c r="CB80" s="59"/>
      <c r="CC80" s="59"/>
      <c r="CD80" s="59"/>
      <c r="CE80" s="60"/>
      <c r="CF80" s="61" t="s">
        <v>84</v>
      </c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60"/>
      <c r="CS80" s="61" t="s">
        <v>197</v>
      </c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60"/>
      <c r="DF80" s="50">
        <f>1739788.93+4811.37</f>
        <v>1744600.3</v>
      </c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2"/>
      <c r="DS80" s="50">
        <f>1744600.3+68945.02</f>
        <v>1813545.32</v>
      </c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2"/>
      <c r="EF80" s="50">
        <f>DS80</f>
        <v>1813545.32</v>
      </c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2"/>
      <c r="ES80" s="53" t="s">
        <v>42</v>
      </c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5"/>
      <c r="FN80" s="6"/>
    </row>
    <row r="81" spans="1:177" ht="10.5" customHeight="1">
      <c r="A81" s="56" t="s">
        <v>206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58" t="s">
        <v>83</v>
      </c>
      <c r="BY81" s="59"/>
      <c r="BZ81" s="59"/>
      <c r="CA81" s="59"/>
      <c r="CB81" s="59"/>
      <c r="CC81" s="59"/>
      <c r="CD81" s="59"/>
      <c r="CE81" s="60"/>
      <c r="CF81" s="61" t="s">
        <v>84</v>
      </c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60"/>
      <c r="CS81" s="61" t="s">
        <v>200</v>
      </c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60"/>
      <c r="DF81" s="50">
        <f>45316530.78+186303.41</f>
        <v>45502834.19</v>
      </c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2"/>
      <c r="DS81" s="50">
        <f>45502834.19+1188528.11</f>
        <v>46691362.3</v>
      </c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2"/>
      <c r="EF81" s="50">
        <f>DS81-106196.08</f>
        <v>46585166.22</v>
      </c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2"/>
      <c r="ES81" s="53" t="s">
        <v>42</v>
      </c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5"/>
      <c r="FR81" s="6"/>
      <c r="FU81" s="32"/>
    </row>
    <row r="82" spans="1:177" s="8" customFormat="1" ht="10.5" customHeight="1">
      <c r="A82" s="56" t="s">
        <v>206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58" t="s">
        <v>83</v>
      </c>
      <c r="BY82" s="59"/>
      <c r="BZ82" s="59"/>
      <c r="CA82" s="59"/>
      <c r="CB82" s="59"/>
      <c r="CC82" s="59"/>
      <c r="CD82" s="59"/>
      <c r="CE82" s="60"/>
      <c r="CF82" s="61" t="s">
        <v>84</v>
      </c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60"/>
      <c r="CS82" s="61" t="s">
        <v>201</v>
      </c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60"/>
      <c r="DF82" s="50">
        <f>7018154.41+21288.21</f>
        <v>7039442.62</v>
      </c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2"/>
      <c r="DS82" s="50">
        <f>6982004.79+21288.21</f>
        <v>7003293</v>
      </c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2"/>
      <c r="EF82" s="50">
        <f>6982004.79+21288.21</f>
        <v>7003293</v>
      </c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2"/>
      <c r="ES82" s="53" t="s">
        <v>42</v>
      </c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5"/>
      <c r="FF82" s="17"/>
      <c r="FT82" s="30"/>
      <c r="FU82" s="32"/>
    </row>
    <row r="83" spans="1:177" ht="10.5" customHeight="1">
      <c r="A83" s="56" t="s">
        <v>206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58" t="s">
        <v>83</v>
      </c>
      <c r="BY83" s="59"/>
      <c r="BZ83" s="59"/>
      <c r="CA83" s="59"/>
      <c r="CB83" s="59"/>
      <c r="CC83" s="59"/>
      <c r="CD83" s="59"/>
      <c r="CE83" s="60"/>
      <c r="CF83" s="61" t="s">
        <v>84</v>
      </c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60"/>
      <c r="CS83" s="61" t="s">
        <v>202</v>
      </c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60"/>
      <c r="DF83" s="50">
        <v>677278.03</v>
      </c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2"/>
      <c r="DS83" s="50">
        <f>677278.03-12.29</f>
        <v>677265.74</v>
      </c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2"/>
      <c r="EF83" s="50">
        <f>DS83</f>
        <v>677265.74</v>
      </c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2"/>
      <c r="ES83" s="53" t="s">
        <v>42</v>
      </c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5"/>
      <c r="FU83" s="32"/>
    </row>
    <row r="84" spans="1:177" ht="10.5" customHeight="1">
      <c r="A84" s="56" t="s">
        <v>206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58" t="s">
        <v>83</v>
      </c>
      <c r="BY84" s="59"/>
      <c r="BZ84" s="59"/>
      <c r="CA84" s="59"/>
      <c r="CB84" s="59"/>
      <c r="CC84" s="59"/>
      <c r="CD84" s="59"/>
      <c r="CE84" s="60"/>
      <c r="CF84" s="61" t="s">
        <v>84</v>
      </c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60"/>
      <c r="CS84" s="61" t="s">
        <v>204</v>
      </c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60"/>
      <c r="DF84" s="50">
        <v>1693467</v>
      </c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2"/>
      <c r="DS84" s="50">
        <v>1693467</v>
      </c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2"/>
      <c r="EF84" s="50">
        <v>1693467</v>
      </c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2"/>
      <c r="ES84" s="53" t="s">
        <v>42</v>
      </c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5"/>
      <c r="FU84" s="32"/>
    </row>
    <row r="85" spans="1:177" ht="10.5" customHeight="1">
      <c r="A85" s="56" t="s">
        <v>206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58" t="s">
        <v>83</v>
      </c>
      <c r="BY85" s="59"/>
      <c r="BZ85" s="59"/>
      <c r="CA85" s="59"/>
      <c r="CB85" s="59"/>
      <c r="CC85" s="59"/>
      <c r="CD85" s="59"/>
      <c r="CE85" s="60"/>
      <c r="CF85" s="61" t="s">
        <v>84</v>
      </c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60"/>
      <c r="CS85" s="61" t="s">
        <v>216</v>
      </c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60"/>
      <c r="DF85" s="50">
        <v>23225.81</v>
      </c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2"/>
      <c r="DS85" s="50">
        <v>23225.81</v>
      </c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2"/>
      <c r="EF85" s="50">
        <v>23225.81</v>
      </c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2"/>
      <c r="ES85" s="53" t="s">
        <v>42</v>
      </c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5"/>
      <c r="FF85" s="33"/>
      <c r="FU85" s="33"/>
    </row>
    <row r="86" spans="1:177" ht="10.5" customHeight="1">
      <c r="A86" s="56" t="s">
        <v>206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58" t="s">
        <v>83</v>
      </c>
      <c r="BY86" s="59"/>
      <c r="BZ86" s="59"/>
      <c r="CA86" s="59"/>
      <c r="CB86" s="59"/>
      <c r="CC86" s="59"/>
      <c r="CD86" s="59"/>
      <c r="CE86" s="60"/>
      <c r="CF86" s="61" t="s">
        <v>84</v>
      </c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60"/>
      <c r="CS86" s="61" t="s">
        <v>318</v>
      </c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60"/>
      <c r="DF86" s="50">
        <v>89894</v>
      </c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2"/>
      <c r="DS86" s="50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2"/>
      <c r="EF86" s="50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2"/>
      <c r="ES86" s="53" t="s">
        <v>42</v>
      </c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5"/>
      <c r="FF86" s="47"/>
      <c r="FU86" s="47"/>
    </row>
    <row r="87" spans="1:177" ht="10.5" customHeight="1">
      <c r="A87" s="56" t="s">
        <v>206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58" t="s">
        <v>83</v>
      </c>
      <c r="BY87" s="59"/>
      <c r="BZ87" s="59"/>
      <c r="CA87" s="59"/>
      <c r="CB87" s="59"/>
      <c r="CC87" s="59"/>
      <c r="CD87" s="59"/>
      <c r="CE87" s="60"/>
      <c r="CF87" s="61" t="s">
        <v>84</v>
      </c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60"/>
      <c r="CS87" s="61" t="s">
        <v>228</v>
      </c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60"/>
      <c r="DF87" s="50">
        <v>3657000</v>
      </c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2"/>
      <c r="DS87" s="50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2"/>
      <c r="EF87" s="50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2"/>
      <c r="ES87" s="53" t="s">
        <v>42</v>
      </c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5"/>
      <c r="FF87" s="48"/>
      <c r="FU87" s="48"/>
    </row>
    <row r="88" spans="1:177" ht="10.5" customHeight="1">
      <c r="A88" s="178" t="s">
        <v>85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7"/>
      <c r="BX88" s="58" t="s">
        <v>86</v>
      </c>
      <c r="BY88" s="59"/>
      <c r="BZ88" s="59"/>
      <c r="CA88" s="59"/>
      <c r="CB88" s="59"/>
      <c r="CC88" s="59"/>
      <c r="CD88" s="59"/>
      <c r="CE88" s="60"/>
      <c r="CF88" s="61" t="s">
        <v>87</v>
      </c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60"/>
      <c r="CS88" s="61" t="s">
        <v>197</v>
      </c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60"/>
      <c r="DF88" s="50">
        <f>2000+6000</f>
        <v>8000</v>
      </c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2"/>
      <c r="DS88" s="50">
        <f>2000+6000</f>
        <v>8000</v>
      </c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2"/>
      <c r="EF88" s="50">
        <f>2000+6000</f>
        <v>8000</v>
      </c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2"/>
      <c r="ES88" s="53" t="s">
        <v>42</v>
      </c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5"/>
      <c r="FU88" s="32"/>
    </row>
    <row r="89" spans="1:177" ht="10.5" customHeight="1">
      <c r="A89" s="178" t="s">
        <v>85</v>
      </c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7"/>
      <c r="BX89" s="58" t="s">
        <v>86</v>
      </c>
      <c r="BY89" s="59"/>
      <c r="BZ89" s="59"/>
      <c r="CA89" s="59"/>
      <c r="CB89" s="59"/>
      <c r="CC89" s="59"/>
      <c r="CD89" s="59"/>
      <c r="CE89" s="60"/>
      <c r="CF89" s="61" t="s">
        <v>87</v>
      </c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60"/>
      <c r="CS89" s="61" t="s">
        <v>200</v>
      </c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60"/>
      <c r="DF89" s="50">
        <f>12000+44000</f>
        <v>56000</v>
      </c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2"/>
      <c r="DS89" s="50">
        <f>12000+44000</f>
        <v>56000</v>
      </c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2"/>
      <c r="EF89" s="50">
        <f>12000+44000</f>
        <v>56000</v>
      </c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2"/>
      <c r="ES89" s="53" t="s">
        <v>42</v>
      </c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5"/>
      <c r="FU89" s="32"/>
    </row>
    <row r="90" spans="1:177" ht="13.5" customHeight="1">
      <c r="A90" s="178" t="s">
        <v>85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7"/>
      <c r="BX90" s="58" t="s">
        <v>86</v>
      </c>
      <c r="BY90" s="59"/>
      <c r="BZ90" s="59"/>
      <c r="CA90" s="59"/>
      <c r="CB90" s="59"/>
      <c r="CC90" s="59"/>
      <c r="CD90" s="59"/>
      <c r="CE90" s="60"/>
      <c r="CF90" s="61" t="s">
        <v>87</v>
      </c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60"/>
      <c r="CS90" s="61" t="s">
        <v>204</v>
      </c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60"/>
      <c r="DF90" s="50">
        <f>5000+47500</f>
        <v>52500</v>
      </c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2"/>
      <c r="DS90" s="50">
        <f>5000+47500</f>
        <v>52500</v>
      </c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2"/>
      <c r="EF90" s="50">
        <f>5000+47500</f>
        <v>52500</v>
      </c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2"/>
      <c r="ES90" s="53" t="s">
        <v>42</v>
      </c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5"/>
      <c r="FU90" s="32"/>
    </row>
    <row r="91" spans="1:177" ht="10.5" customHeight="1" thickBot="1">
      <c r="A91" s="56" t="s">
        <v>88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58" t="s">
        <v>89</v>
      </c>
      <c r="BY91" s="59"/>
      <c r="BZ91" s="59"/>
      <c r="CA91" s="59"/>
      <c r="CB91" s="59"/>
      <c r="CC91" s="59"/>
      <c r="CD91" s="59"/>
      <c r="CE91" s="60"/>
      <c r="CF91" s="61" t="s">
        <v>90</v>
      </c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60"/>
      <c r="CS91" s="61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60"/>
      <c r="DF91" s="50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2"/>
      <c r="DS91" s="50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2"/>
      <c r="EF91" s="50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2"/>
      <c r="ES91" s="53" t="s">
        <v>42</v>
      </c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5"/>
      <c r="FM91" s="6"/>
      <c r="FU91" s="32"/>
    </row>
    <row r="92" spans="1:177" ht="16.5" customHeight="1">
      <c r="A92" s="56" t="s">
        <v>91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58" t="s">
        <v>92</v>
      </c>
      <c r="BY92" s="59"/>
      <c r="BZ92" s="59"/>
      <c r="CA92" s="59"/>
      <c r="CB92" s="59"/>
      <c r="CC92" s="59"/>
      <c r="CD92" s="59"/>
      <c r="CE92" s="60"/>
      <c r="CF92" s="61" t="s">
        <v>93</v>
      </c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60"/>
      <c r="CS92" s="71" t="s">
        <v>205</v>
      </c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70"/>
      <c r="DF92" s="50">
        <f>SUM(DF93:DR103)</f>
        <v>18778174.599999998</v>
      </c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2"/>
      <c r="DS92" s="50">
        <f>SUM(DS93:EE102)</f>
        <v>18028237.900000006</v>
      </c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2"/>
      <c r="EF92" s="50">
        <f>SUM(EF93:ER102)</f>
        <v>17996166.680000003</v>
      </c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2"/>
      <c r="ES92" s="53" t="s">
        <v>42</v>
      </c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5"/>
      <c r="FQ92" s="6"/>
      <c r="FU92" s="32"/>
    </row>
    <row r="93" spans="1:177" ht="15" customHeight="1">
      <c r="A93" s="181" t="s">
        <v>94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58" t="s">
        <v>95</v>
      </c>
      <c r="BY93" s="59"/>
      <c r="BZ93" s="59"/>
      <c r="CA93" s="59"/>
      <c r="CB93" s="59"/>
      <c r="CC93" s="59"/>
      <c r="CD93" s="59"/>
      <c r="CE93" s="60"/>
      <c r="CF93" s="61" t="s">
        <v>93</v>
      </c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60"/>
      <c r="CS93" s="61" t="s">
        <v>198</v>
      </c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60"/>
      <c r="DF93" s="50">
        <v>425940.8</v>
      </c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2"/>
      <c r="DS93" s="50">
        <f>425940.8+6394.65</f>
        <v>432335.45</v>
      </c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2"/>
      <c r="EF93" s="50">
        <f>DS93</f>
        <v>432335.45</v>
      </c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2"/>
      <c r="ES93" s="53" t="s">
        <v>42</v>
      </c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5"/>
      <c r="FM93" s="6"/>
      <c r="FU93" s="31"/>
    </row>
    <row r="94" spans="1:177" ht="11.25" customHeight="1">
      <c r="A94" s="56" t="s">
        <v>210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58" t="s">
        <v>83</v>
      </c>
      <c r="BY94" s="59"/>
      <c r="BZ94" s="59"/>
      <c r="CA94" s="59"/>
      <c r="CB94" s="59"/>
      <c r="CC94" s="59"/>
      <c r="CD94" s="59"/>
      <c r="CE94" s="60"/>
      <c r="CF94" s="61" t="s">
        <v>93</v>
      </c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60"/>
      <c r="CS94" s="61" t="s">
        <v>199</v>
      </c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60"/>
      <c r="DF94" s="50">
        <v>103055.76</v>
      </c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2"/>
      <c r="DS94" s="50">
        <v>109450.41</v>
      </c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2"/>
      <c r="EF94" s="50">
        <f>DS94</f>
        <v>109450.41</v>
      </c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2"/>
      <c r="ES94" s="53" t="s">
        <v>42</v>
      </c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5"/>
      <c r="FN94" s="6"/>
      <c r="FU94" s="32"/>
    </row>
    <row r="95" spans="1:177" ht="11.25" customHeight="1">
      <c r="A95" s="56" t="s">
        <v>210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58" t="s">
        <v>83</v>
      </c>
      <c r="BY95" s="59"/>
      <c r="BZ95" s="59"/>
      <c r="CA95" s="59"/>
      <c r="CB95" s="59"/>
      <c r="CC95" s="59"/>
      <c r="CD95" s="59"/>
      <c r="CE95" s="60"/>
      <c r="CF95" s="61" t="s">
        <v>93</v>
      </c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60"/>
      <c r="CS95" s="61" t="s">
        <v>197</v>
      </c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60"/>
      <c r="DF95" s="50">
        <v>526869.29</v>
      </c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2"/>
      <c r="DS95" s="50">
        <f>526869.29+20821.4</f>
        <v>547690.6900000001</v>
      </c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2"/>
      <c r="EF95" s="50">
        <f>DS95</f>
        <v>547690.6900000001</v>
      </c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2"/>
      <c r="ES95" s="53" t="s">
        <v>42</v>
      </c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5"/>
      <c r="FU95" s="32"/>
    </row>
    <row r="96" spans="1:177" ht="11.25" customHeight="1">
      <c r="A96" s="56" t="s">
        <v>210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58" t="s">
        <v>83</v>
      </c>
      <c r="BY96" s="59"/>
      <c r="BZ96" s="59"/>
      <c r="CA96" s="59"/>
      <c r="CB96" s="59"/>
      <c r="CC96" s="59"/>
      <c r="CD96" s="59"/>
      <c r="CE96" s="60"/>
      <c r="CF96" s="61" t="s">
        <v>93</v>
      </c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60"/>
      <c r="CS96" s="61" t="s">
        <v>200</v>
      </c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60"/>
      <c r="DF96" s="50">
        <f>13741855.92</f>
        <v>13741855.92</v>
      </c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2"/>
      <c r="DS96" s="50">
        <f>13741855.92+358935.49</f>
        <v>14100791.41</v>
      </c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2"/>
      <c r="EF96" s="50">
        <f>DS96-32071.22</f>
        <v>14068720.19</v>
      </c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2"/>
      <c r="ES96" s="53" t="s">
        <v>42</v>
      </c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5"/>
      <c r="FU96" s="32"/>
    </row>
    <row r="97" spans="1:177" s="8" customFormat="1" ht="11.25" customHeight="1">
      <c r="A97" s="56" t="s">
        <v>210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58" t="s">
        <v>83</v>
      </c>
      <c r="BY97" s="59"/>
      <c r="BZ97" s="59"/>
      <c r="CA97" s="59"/>
      <c r="CB97" s="59"/>
      <c r="CC97" s="59"/>
      <c r="CD97" s="59"/>
      <c r="CE97" s="60"/>
      <c r="CF97" s="61" t="s">
        <v>93</v>
      </c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60"/>
      <c r="CS97" s="61" t="s">
        <v>201</v>
      </c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60"/>
      <c r="DF97" s="50">
        <v>2125911.67</v>
      </c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2"/>
      <c r="DS97" s="50">
        <v>2114994.49</v>
      </c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2"/>
      <c r="EF97" s="50">
        <v>2114994.49</v>
      </c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2"/>
      <c r="ES97" s="53" t="s">
        <v>42</v>
      </c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5"/>
      <c r="FF97" s="17"/>
      <c r="FS97" s="9"/>
      <c r="FT97" s="31"/>
      <c r="FU97" s="32"/>
    </row>
    <row r="98" spans="1:177" ht="10.5" customHeight="1">
      <c r="A98" s="56" t="s">
        <v>210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58" t="s">
        <v>83</v>
      </c>
      <c r="BY98" s="59"/>
      <c r="BZ98" s="59"/>
      <c r="CA98" s="59"/>
      <c r="CB98" s="59"/>
      <c r="CC98" s="59"/>
      <c r="CD98" s="59"/>
      <c r="CE98" s="60"/>
      <c r="CF98" s="61" t="s">
        <v>93</v>
      </c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60"/>
      <c r="CS98" s="61" t="s">
        <v>202</v>
      </c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60"/>
      <c r="DF98" s="50">
        <v>204537.97</v>
      </c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2"/>
      <c r="DS98" s="50">
        <f>204537.97-3.71</f>
        <v>204534.26</v>
      </c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2"/>
      <c r="EF98" s="50">
        <f>DS98</f>
        <v>204534.26</v>
      </c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2"/>
      <c r="ES98" s="53" t="s">
        <v>42</v>
      </c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5"/>
      <c r="FU98" s="32"/>
    </row>
    <row r="99" spans="1:177" ht="10.5" customHeight="1">
      <c r="A99" s="56" t="s">
        <v>210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58" t="s">
        <v>83</v>
      </c>
      <c r="BY99" s="59"/>
      <c r="BZ99" s="59"/>
      <c r="CA99" s="59"/>
      <c r="CB99" s="59"/>
      <c r="CC99" s="59"/>
      <c r="CD99" s="59"/>
      <c r="CE99" s="60"/>
      <c r="CF99" s="61" t="s">
        <v>93</v>
      </c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60"/>
      <c r="CS99" s="61" t="s">
        <v>204</v>
      </c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60"/>
      <c r="DF99" s="50">
        <v>511427</v>
      </c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2"/>
      <c r="DS99" s="50">
        <v>511427</v>
      </c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2"/>
      <c r="EF99" s="50">
        <v>511427</v>
      </c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2"/>
      <c r="ES99" s="53" t="s">
        <v>42</v>
      </c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5"/>
      <c r="FU99" s="32"/>
    </row>
    <row r="100" spans="1:177" ht="10.5" customHeight="1" hidden="1" thickBot="1">
      <c r="A100" s="189" t="s">
        <v>96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1"/>
      <c r="BX100" s="192" t="s">
        <v>97</v>
      </c>
      <c r="BY100" s="193"/>
      <c r="BZ100" s="193"/>
      <c r="CA100" s="193"/>
      <c r="CB100" s="193"/>
      <c r="CC100" s="193"/>
      <c r="CD100" s="193"/>
      <c r="CE100" s="194"/>
      <c r="CF100" s="195" t="s">
        <v>93</v>
      </c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4"/>
      <c r="CS100" s="195"/>
      <c r="CT100" s="193"/>
      <c r="CU100" s="193"/>
      <c r="CV100" s="193"/>
      <c r="CW100" s="193"/>
      <c r="CX100" s="193"/>
      <c r="CY100" s="193"/>
      <c r="CZ100" s="193"/>
      <c r="DA100" s="193"/>
      <c r="DB100" s="193"/>
      <c r="DC100" s="193"/>
      <c r="DD100" s="193"/>
      <c r="DE100" s="194"/>
      <c r="DF100" s="183"/>
      <c r="DG100" s="184"/>
      <c r="DH100" s="184"/>
      <c r="DI100" s="184"/>
      <c r="DJ100" s="184"/>
      <c r="DK100" s="184"/>
      <c r="DL100" s="184"/>
      <c r="DM100" s="184"/>
      <c r="DN100" s="184"/>
      <c r="DO100" s="184"/>
      <c r="DP100" s="184"/>
      <c r="DQ100" s="184"/>
      <c r="DR100" s="185"/>
      <c r="DS100" s="183"/>
      <c r="DT100" s="184"/>
      <c r="DU100" s="184"/>
      <c r="DV100" s="184"/>
      <c r="DW100" s="184"/>
      <c r="DX100" s="184"/>
      <c r="DY100" s="184"/>
      <c r="DZ100" s="184"/>
      <c r="EA100" s="184"/>
      <c r="EB100" s="184"/>
      <c r="EC100" s="184"/>
      <c r="ED100" s="184"/>
      <c r="EE100" s="185"/>
      <c r="EF100" s="183"/>
      <c r="EG100" s="184"/>
      <c r="EH100" s="184"/>
      <c r="EI100" s="184"/>
      <c r="EJ100" s="184"/>
      <c r="EK100" s="184"/>
      <c r="EL100" s="184"/>
      <c r="EM100" s="184"/>
      <c r="EN100" s="184"/>
      <c r="EO100" s="184"/>
      <c r="EP100" s="184"/>
      <c r="EQ100" s="184"/>
      <c r="ER100" s="185"/>
      <c r="ES100" s="186" t="s">
        <v>42</v>
      </c>
      <c r="ET100" s="187"/>
      <c r="EU100" s="187"/>
      <c r="EV100" s="187"/>
      <c r="EW100" s="187"/>
      <c r="EX100" s="187"/>
      <c r="EY100" s="187"/>
      <c r="EZ100" s="187"/>
      <c r="FA100" s="187"/>
      <c r="FB100" s="187"/>
      <c r="FC100" s="187"/>
      <c r="FD100" s="187"/>
      <c r="FE100" s="188"/>
      <c r="FU100" s="32"/>
    </row>
    <row r="101" spans="1:214" ht="10.5" customHeight="1">
      <c r="A101" s="56" t="s">
        <v>210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58" t="s">
        <v>83</v>
      </c>
      <c r="BY101" s="59"/>
      <c r="BZ101" s="59"/>
      <c r="CA101" s="59"/>
      <c r="CB101" s="59"/>
      <c r="CC101" s="59"/>
      <c r="CD101" s="59"/>
      <c r="CE101" s="60"/>
      <c r="CF101" s="61" t="s">
        <v>93</v>
      </c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60"/>
      <c r="CS101" s="61" t="s">
        <v>216</v>
      </c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60"/>
      <c r="DF101" s="50">
        <v>7014.19</v>
      </c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2"/>
      <c r="DS101" s="50">
        <v>7014.19</v>
      </c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2"/>
      <c r="EF101" s="50">
        <v>7014.19</v>
      </c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2"/>
      <c r="ES101" s="53" t="s">
        <v>42</v>
      </c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5"/>
      <c r="FF101" s="33"/>
      <c r="FU101" s="33"/>
      <c r="HF101" s="7"/>
    </row>
    <row r="102" spans="1:214" ht="10.5" customHeight="1">
      <c r="A102" s="56" t="s">
        <v>210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58" t="s">
        <v>83</v>
      </c>
      <c r="BY102" s="59"/>
      <c r="BZ102" s="59"/>
      <c r="CA102" s="59"/>
      <c r="CB102" s="59"/>
      <c r="CC102" s="59"/>
      <c r="CD102" s="59"/>
      <c r="CE102" s="60"/>
      <c r="CF102" s="61" t="s">
        <v>93</v>
      </c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60"/>
      <c r="CS102" s="61" t="s">
        <v>318</v>
      </c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60"/>
      <c r="DF102" s="50">
        <v>27148</v>
      </c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2"/>
      <c r="DS102" s="50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2"/>
      <c r="EF102" s="50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2"/>
      <c r="ES102" s="53" t="s">
        <v>42</v>
      </c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5"/>
      <c r="FF102" s="47"/>
      <c r="FU102" s="47"/>
      <c r="HF102" s="7"/>
    </row>
    <row r="103" spans="1:214" ht="10.5" customHeight="1">
      <c r="A103" s="56" t="s">
        <v>210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58" t="s">
        <v>83</v>
      </c>
      <c r="BY103" s="59"/>
      <c r="BZ103" s="59"/>
      <c r="CA103" s="59"/>
      <c r="CB103" s="59"/>
      <c r="CC103" s="59"/>
      <c r="CD103" s="59"/>
      <c r="CE103" s="60"/>
      <c r="CF103" s="61" t="s">
        <v>93</v>
      </c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60"/>
      <c r="CS103" s="61" t="s">
        <v>228</v>
      </c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60"/>
      <c r="DF103" s="50">
        <v>1104414</v>
      </c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2"/>
      <c r="DS103" s="50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2"/>
      <c r="EF103" s="50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2"/>
      <c r="ES103" s="53" t="s">
        <v>42</v>
      </c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5"/>
      <c r="FF103" s="48"/>
      <c r="FU103" s="48"/>
      <c r="HF103" s="7"/>
    </row>
    <row r="104" spans="1:177" ht="10.5" customHeight="1">
      <c r="A104" s="178" t="s">
        <v>98</v>
      </c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6"/>
      <c r="BM104" s="176"/>
      <c r="BN104" s="176"/>
      <c r="BO104" s="176"/>
      <c r="BP104" s="176"/>
      <c r="BQ104" s="176"/>
      <c r="BR104" s="176"/>
      <c r="BS104" s="176"/>
      <c r="BT104" s="176"/>
      <c r="BU104" s="176"/>
      <c r="BV104" s="176"/>
      <c r="BW104" s="177"/>
      <c r="BX104" s="58" t="s">
        <v>99</v>
      </c>
      <c r="BY104" s="59"/>
      <c r="BZ104" s="59"/>
      <c r="CA104" s="59"/>
      <c r="CB104" s="59"/>
      <c r="CC104" s="59"/>
      <c r="CD104" s="59"/>
      <c r="CE104" s="60"/>
      <c r="CF104" s="61" t="s">
        <v>100</v>
      </c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60"/>
      <c r="CS104" s="61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60"/>
      <c r="DF104" s="50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2"/>
      <c r="DS104" s="50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2"/>
      <c r="EF104" s="50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2"/>
      <c r="ES104" s="53" t="s">
        <v>42</v>
      </c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5"/>
      <c r="FU104" s="32"/>
    </row>
    <row r="105" spans="1:177" ht="10.5" customHeight="1">
      <c r="A105" s="56" t="s">
        <v>101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58" t="s">
        <v>102</v>
      </c>
      <c r="BY105" s="59"/>
      <c r="BZ105" s="59"/>
      <c r="CA105" s="59"/>
      <c r="CB105" s="59"/>
      <c r="CC105" s="59"/>
      <c r="CD105" s="59"/>
      <c r="CE105" s="60"/>
      <c r="CF105" s="61" t="s">
        <v>103</v>
      </c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60"/>
      <c r="CS105" s="61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60"/>
      <c r="DF105" s="50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2"/>
      <c r="DS105" s="50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2"/>
      <c r="EF105" s="50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2"/>
      <c r="ES105" s="53" t="s">
        <v>42</v>
      </c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5"/>
      <c r="FU105" s="32"/>
    </row>
    <row r="106" spans="1:214" ht="21" customHeight="1">
      <c r="A106" s="56" t="s">
        <v>104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58" t="s">
        <v>105</v>
      </c>
      <c r="BY106" s="59"/>
      <c r="BZ106" s="59"/>
      <c r="CA106" s="59"/>
      <c r="CB106" s="59"/>
      <c r="CC106" s="59"/>
      <c r="CD106" s="59"/>
      <c r="CE106" s="60"/>
      <c r="CF106" s="61" t="s">
        <v>106</v>
      </c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60"/>
      <c r="CS106" s="61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60"/>
      <c r="DF106" s="50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2"/>
      <c r="DS106" s="50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2"/>
      <c r="EF106" s="50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2"/>
      <c r="ES106" s="53" t="s">
        <v>42</v>
      </c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5"/>
      <c r="FU106" s="32"/>
      <c r="HF106" s="7"/>
    </row>
    <row r="107" spans="1:177" ht="18.75" customHeight="1">
      <c r="A107" s="181" t="s">
        <v>107</v>
      </c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/>
      <c r="BM107" s="182"/>
      <c r="BN107" s="182"/>
      <c r="BO107" s="182"/>
      <c r="BP107" s="182"/>
      <c r="BQ107" s="182"/>
      <c r="BR107" s="182"/>
      <c r="BS107" s="182"/>
      <c r="BT107" s="182"/>
      <c r="BU107" s="182"/>
      <c r="BV107" s="182"/>
      <c r="BW107" s="182"/>
      <c r="BX107" s="58" t="s">
        <v>108</v>
      </c>
      <c r="BY107" s="59"/>
      <c r="BZ107" s="59"/>
      <c r="CA107" s="59"/>
      <c r="CB107" s="59"/>
      <c r="CC107" s="59"/>
      <c r="CD107" s="59"/>
      <c r="CE107" s="60"/>
      <c r="CF107" s="61" t="s">
        <v>106</v>
      </c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60"/>
      <c r="CS107" s="61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60"/>
      <c r="DF107" s="50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2"/>
      <c r="DS107" s="50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2"/>
      <c r="EF107" s="50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2"/>
      <c r="ES107" s="53" t="s">
        <v>42</v>
      </c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5"/>
      <c r="FU107" s="32"/>
    </row>
    <row r="108" spans="1:177" ht="10.5" customHeight="1" thickBot="1">
      <c r="A108" s="181" t="s">
        <v>109</v>
      </c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2"/>
      <c r="AZ108" s="182"/>
      <c r="BA108" s="182"/>
      <c r="BB108" s="182"/>
      <c r="BC108" s="182"/>
      <c r="BD108" s="182"/>
      <c r="BE108" s="182"/>
      <c r="BF108" s="182"/>
      <c r="BG108" s="182"/>
      <c r="BH108" s="182"/>
      <c r="BI108" s="182"/>
      <c r="BJ108" s="182"/>
      <c r="BK108" s="182"/>
      <c r="BL108" s="182"/>
      <c r="BM108" s="182"/>
      <c r="BN108" s="182"/>
      <c r="BO108" s="182"/>
      <c r="BP108" s="182"/>
      <c r="BQ108" s="182"/>
      <c r="BR108" s="182"/>
      <c r="BS108" s="182"/>
      <c r="BT108" s="182"/>
      <c r="BU108" s="182"/>
      <c r="BV108" s="182"/>
      <c r="BW108" s="182"/>
      <c r="BX108" s="58" t="s">
        <v>110</v>
      </c>
      <c r="BY108" s="59"/>
      <c r="BZ108" s="59"/>
      <c r="CA108" s="59"/>
      <c r="CB108" s="59"/>
      <c r="CC108" s="59"/>
      <c r="CD108" s="59"/>
      <c r="CE108" s="60"/>
      <c r="CF108" s="61" t="s">
        <v>106</v>
      </c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60"/>
      <c r="CS108" s="61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60"/>
      <c r="DF108" s="50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2"/>
      <c r="DS108" s="50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2"/>
      <c r="EF108" s="50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2"/>
      <c r="ES108" s="53" t="s">
        <v>42</v>
      </c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5"/>
      <c r="FU108" s="32"/>
    </row>
    <row r="109" spans="1:214" ht="10.5" customHeight="1" thickBot="1">
      <c r="A109" s="132" t="s">
        <v>111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58" t="s">
        <v>112</v>
      </c>
      <c r="BY109" s="59"/>
      <c r="BZ109" s="59"/>
      <c r="CA109" s="59"/>
      <c r="CB109" s="59"/>
      <c r="CC109" s="59"/>
      <c r="CD109" s="59"/>
      <c r="CE109" s="60"/>
      <c r="CF109" s="61" t="s">
        <v>113</v>
      </c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60"/>
      <c r="CS109" s="71" t="s">
        <v>205</v>
      </c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70"/>
      <c r="DF109" s="50">
        <f>DF110</f>
        <v>275000</v>
      </c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2"/>
      <c r="DS109" s="50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2"/>
      <c r="EF109" s="50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2"/>
      <c r="ES109" s="53" t="s">
        <v>42</v>
      </c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5"/>
      <c r="FU109" s="32"/>
      <c r="HF109" s="7"/>
    </row>
    <row r="110" spans="1:214" ht="18.75" customHeight="1">
      <c r="A110" s="56" t="s">
        <v>114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58" t="s">
        <v>115</v>
      </c>
      <c r="BY110" s="59"/>
      <c r="BZ110" s="59"/>
      <c r="CA110" s="59"/>
      <c r="CB110" s="59"/>
      <c r="CC110" s="59"/>
      <c r="CD110" s="59"/>
      <c r="CE110" s="60"/>
      <c r="CF110" s="61" t="s">
        <v>116</v>
      </c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60"/>
      <c r="CS110" s="71" t="s">
        <v>205</v>
      </c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70"/>
      <c r="DF110" s="50">
        <f>DF111</f>
        <v>275000</v>
      </c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2"/>
      <c r="DS110" s="50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2"/>
      <c r="EF110" s="50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2"/>
      <c r="ES110" s="53" t="s">
        <v>42</v>
      </c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5"/>
      <c r="FU110" s="32"/>
      <c r="HF110" s="7"/>
    </row>
    <row r="111" spans="1:177" ht="28.5" customHeight="1">
      <c r="A111" s="181" t="s">
        <v>117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  <c r="BS111" s="182"/>
      <c r="BT111" s="182"/>
      <c r="BU111" s="182"/>
      <c r="BV111" s="182"/>
      <c r="BW111" s="182"/>
      <c r="BX111" s="58" t="s">
        <v>118</v>
      </c>
      <c r="BY111" s="59"/>
      <c r="BZ111" s="59"/>
      <c r="CA111" s="59"/>
      <c r="CB111" s="59"/>
      <c r="CC111" s="59"/>
      <c r="CD111" s="59"/>
      <c r="CE111" s="60"/>
      <c r="CF111" s="61" t="s">
        <v>119</v>
      </c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60"/>
      <c r="CS111" s="61" t="s">
        <v>226</v>
      </c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60"/>
      <c r="DF111" s="50">
        <v>275000</v>
      </c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2"/>
      <c r="DS111" s="50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2"/>
      <c r="EF111" s="50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2"/>
      <c r="ES111" s="53" t="s">
        <v>42</v>
      </c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5"/>
      <c r="FU111" s="32"/>
    </row>
    <row r="112" spans="1:177" ht="1.5" customHeight="1">
      <c r="A112" s="181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  <c r="BO112" s="182"/>
      <c r="BP112" s="182"/>
      <c r="BQ112" s="182"/>
      <c r="BR112" s="182"/>
      <c r="BS112" s="182"/>
      <c r="BT112" s="182"/>
      <c r="BU112" s="182"/>
      <c r="BV112" s="182"/>
      <c r="BW112" s="182"/>
      <c r="BX112" s="58"/>
      <c r="BY112" s="59"/>
      <c r="BZ112" s="59"/>
      <c r="CA112" s="59"/>
      <c r="CB112" s="59"/>
      <c r="CC112" s="59"/>
      <c r="CD112" s="59"/>
      <c r="CE112" s="60"/>
      <c r="CF112" s="61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60"/>
      <c r="CS112" s="61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60"/>
      <c r="DF112" s="50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2"/>
      <c r="DS112" s="50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2"/>
      <c r="EF112" s="50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2"/>
      <c r="ES112" s="53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5"/>
      <c r="FU112" s="32"/>
    </row>
    <row r="113" spans="1:177" ht="21.75" customHeight="1">
      <c r="A113" s="56" t="s">
        <v>120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58" t="s">
        <v>121</v>
      </c>
      <c r="BY113" s="59"/>
      <c r="BZ113" s="59"/>
      <c r="CA113" s="59"/>
      <c r="CB113" s="59"/>
      <c r="CC113" s="59"/>
      <c r="CD113" s="59"/>
      <c r="CE113" s="60"/>
      <c r="CF113" s="61" t="s">
        <v>122</v>
      </c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60"/>
      <c r="CS113" s="61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60"/>
      <c r="DF113" s="50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2"/>
      <c r="DS113" s="50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2"/>
      <c r="EF113" s="50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2"/>
      <c r="ES113" s="53" t="s">
        <v>42</v>
      </c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5"/>
      <c r="FU113" s="32"/>
    </row>
    <row r="114" spans="1:177" ht="33.75" customHeight="1">
      <c r="A114" s="56" t="s">
        <v>123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58" t="s">
        <v>124</v>
      </c>
      <c r="BY114" s="59"/>
      <c r="BZ114" s="59"/>
      <c r="CA114" s="59"/>
      <c r="CB114" s="59"/>
      <c r="CC114" s="59"/>
      <c r="CD114" s="59"/>
      <c r="CE114" s="60"/>
      <c r="CF114" s="61" t="s">
        <v>125</v>
      </c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60"/>
      <c r="CS114" s="61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60"/>
      <c r="DF114" s="50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2"/>
      <c r="DS114" s="50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2"/>
      <c r="EF114" s="50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2"/>
      <c r="ES114" s="53" t="s">
        <v>42</v>
      </c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5"/>
      <c r="FU114" s="32"/>
    </row>
    <row r="115" spans="1:177" ht="10.5" customHeight="1" thickBot="1">
      <c r="A115" s="56" t="s">
        <v>126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58" t="s">
        <v>127</v>
      </c>
      <c r="BY115" s="59"/>
      <c r="BZ115" s="59"/>
      <c r="CA115" s="59"/>
      <c r="CB115" s="59"/>
      <c r="CC115" s="59"/>
      <c r="CD115" s="59"/>
      <c r="CE115" s="60"/>
      <c r="CF115" s="61" t="s">
        <v>128</v>
      </c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60"/>
      <c r="CS115" s="61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60"/>
      <c r="DF115" s="50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2"/>
      <c r="DS115" s="50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2"/>
      <c r="EF115" s="50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2"/>
      <c r="ES115" s="53" t="s">
        <v>42</v>
      </c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5"/>
      <c r="FU115" s="32"/>
    </row>
    <row r="116" spans="1:177" ht="10.5" customHeight="1">
      <c r="A116" s="132" t="s">
        <v>129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58" t="s">
        <v>130</v>
      </c>
      <c r="BY116" s="59"/>
      <c r="BZ116" s="59"/>
      <c r="CA116" s="59"/>
      <c r="CB116" s="59"/>
      <c r="CC116" s="59"/>
      <c r="CD116" s="59"/>
      <c r="CE116" s="60"/>
      <c r="CF116" s="61" t="s">
        <v>131</v>
      </c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60"/>
      <c r="CS116" s="71" t="s">
        <v>205</v>
      </c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70"/>
      <c r="DF116" s="50">
        <f>DF118+DF119</f>
        <v>46600</v>
      </c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2"/>
      <c r="DS116" s="50">
        <f>DS118+DS119</f>
        <v>46600</v>
      </c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2"/>
      <c r="EF116" s="50">
        <f>EF118+EF119</f>
        <v>46600</v>
      </c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2"/>
      <c r="ES116" s="53" t="s">
        <v>42</v>
      </c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5"/>
      <c r="FU116" s="32"/>
    </row>
    <row r="117" spans="1:177" ht="18" customHeight="1">
      <c r="A117" s="56" t="s">
        <v>132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58" t="s">
        <v>133</v>
      </c>
      <c r="BY117" s="59"/>
      <c r="BZ117" s="59"/>
      <c r="CA117" s="59"/>
      <c r="CB117" s="59"/>
      <c r="CC117" s="59"/>
      <c r="CD117" s="59"/>
      <c r="CE117" s="60"/>
      <c r="CF117" s="61" t="s">
        <v>134</v>
      </c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60"/>
      <c r="CS117" s="61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60"/>
      <c r="DF117" s="50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2"/>
      <c r="DS117" s="50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2"/>
      <c r="EF117" s="50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2"/>
      <c r="ES117" s="53" t="s">
        <v>42</v>
      </c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5"/>
      <c r="FU117" s="32"/>
    </row>
    <row r="118" spans="1:177" s="8" customFormat="1" ht="21.75" customHeight="1">
      <c r="A118" s="56" t="s">
        <v>135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58" t="s">
        <v>136</v>
      </c>
      <c r="BY118" s="59"/>
      <c r="BZ118" s="59"/>
      <c r="CA118" s="59"/>
      <c r="CB118" s="59"/>
      <c r="CC118" s="59"/>
      <c r="CD118" s="59"/>
      <c r="CE118" s="60"/>
      <c r="CF118" s="61" t="s">
        <v>137</v>
      </c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60"/>
      <c r="CS118" s="61" t="s">
        <v>201</v>
      </c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60"/>
      <c r="DF118" s="50">
        <v>22600</v>
      </c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2"/>
      <c r="DS118" s="50">
        <v>22600</v>
      </c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2"/>
      <c r="EF118" s="50">
        <v>22600</v>
      </c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2"/>
      <c r="ES118" s="53" t="s">
        <v>42</v>
      </c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5"/>
      <c r="FF118" s="17"/>
      <c r="FT118" s="30"/>
      <c r="FU118" s="32"/>
    </row>
    <row r="119" spans="1:177" s="8" customFormat="1" ht="10.5" customHeight="1">
      <c r="A119" s="56" t="s">
        <v>138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58" t="s">
        <v>139</v>
      </c>
      <c r="BY119" s="59"/>
      <c r="BZ119" s="59"/>
      <c r="CA119" s="59"/>
      <c r="CB119" s="59"/>
      <c r="CC119" s="59"/>
      <c r="CD119" s="59"/>
      <c r="CE119" s="60"/>
      <c r="CF119" s="61" t="s">
        <v>140</v>
      </c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60"/>
      <c r="CS119" s="61" t="s">
        <v>201</v>
      </c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60"/>
      <c r="DF119" s="50">
        <v>24000</v>
      </c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2"/>
      <c r="DS119" s="50">
        <v>24000</v>
      </c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2"/>
      <c r="EF119" s="50">
        <v>24000</v>
      </c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2"/>
      <c r="ES119" s="53" t="s">
        <v>42</v>
      </c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5"/>
      <c r="FF119" s="17"/>
      <c r="FT119" s="30"/>
      <c r="FU119" s="32"/>
    </row>
    <row r="120" spans="1:177" s="8" customFormat="1" ht="21.75" customHeight="1">
      <c r="A120" s="56" t="s">
        <v>135</v>
      </c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58" t="s">
        <v>136</v>
      </c>
      <c r="BY120" s="59"/>
      <c r="BZ120" s="59"/>
      <c r="CA120" s="59"/>
      <c r="CB120" s="59"/>
      <c r="CC120" s="59"/>
      <c r="CD120" s="59"/>
      <c r="CE120" s="60"/>
      <c r="CF120" s="61" t="s">
        <v>137</v>
      </c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60"/>
      <c r="CS120" s="61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60"/>
      <c r="DF120" s="50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2"/>
      <c r="DS120" s="50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2"/>
      <c r="EF120" s="50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2"/>
      <c r="ES120" s="53" t="s">
        <v>42</v>
      </c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5"/>
      <c r="FF120" s="17"/>
      <c r="FT120" s="30"/>
      <c r="FU120" s="32"/>
    </row>
    <row r="121" spans="1:177" s="8" customFormat="1" ht="10.5" customHeight="1">
      <c r="A121" s="56" t="s">
        <v>138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58" t="s">
        <v>139</v>
      </c>
      <c r="BY121" s="59"/>
      <c r="BZ121" s="59"/>
      <c r="CA121" s="59"/>
      <c r="CB121" s="59"/>
      <c r="CC121" s="59"/>
      <c r="CD121" s="59"/>
      <c r="CE121" s="60"/>
      <c r="CF121" s="61" t="s">
        <v>140</v>
      </c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60"/>
      <c r="CS121" s="61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60"/>
      <c r="DF121" s="50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2"/>
      <c r="DS121" s="50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2"/>
      <c r="EF121" s="50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2"/>
      <c r="ES121" s="53" t="s">
        <v>42</v>
      </c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5"/>
      <c r="FF121" s="17"/>
      <c r="FT121" s="30"/>
      <c r="FU121" s="32"/>
    </row>
    <row r="122" spans="1:177" ht="10.5" customHeight="1">
      <c r="A122" s="132" t="s">
        <v>141</v>
      </c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58" t="s">
        <v>142</v>
      </c>
      <c r="BY122" s="59"/>
      <c r="BZ122" s="59"/>
      <c r="CA122" s="59"/>
      <c r="CB122" s="59"/>
      <c r="CC122" s="59"/>
      <c r="CD122" s="59"/>
      <c r="CE122" s="60"/>
      <c r="CF122" s="61" t="s">
        <v>42</v>
      </c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60"/>
      <c r="CS122" s="61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60"/>
      <c r="DF122" s="50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2"/>
      <c r="DS122" s="50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2"/>
      <c r="EF122" s="50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2"/>
      <c r="ES122" s="53" t="s">
        <v>42</v>
      </c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5"/>
      <c r="FU122" s="32"/>
    </row>
    <row r="123" spans="1:161" ht="19.5" customHeight="1">
      <c r="A123" s="56" t="s">
        <v>143</v>
      </c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58" t="s">
        <v>144</v>
      </c>
      <c r="BY123" s="59"/>
      <c r="BZ123" s="59"/>
      <c r="CA123" s="59"/>
      <c r="CB123" s="59"/>
      <c r="CC123" s="59"/>
      <c r="CD123" s="59"/>
      <c r="CE123" s="60"/>
      <c r="CF123" s="61" t="s">
        <v>145</v>
      </c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60"/>
      <c r="CS123" s="61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60"/>
      <c r="DF123" s="50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2"/>
      <c r="DS123" s="50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2"/>
      <c r="EF123" s="50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2"/>
      <c r="ES123" s="53" t="s">
        <v>42</v>
      </c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5"/>
    </row>
    <row r="124" spans="1:161" ht="10.5" customHeight="1">
      <c r="A124" s="56" t="s">
        <v>146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58" t="s">
        <v>147</v>
      </c>
      <c r="BY124" s="59"/>
      <c r="BZ124" s="59"/>
      <c r="CA124" s="59"/>
      <c r="CB124" s="59"/>
      <c r="CC124" s="59"/>
      <c r="CD124" s="59"/>
      <c r="CE124" s="60"/>
      <c r="CF124" s="61" t="s">
        <v>148</v>
      </c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60"/>
      <c r="CS124" s="61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60"/>
      <c r="DF124" s="50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2"/>
      <c r="DS124" s="50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2"/>
      <c r="EF124" s="50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2"/>
      <c r="ES124" s="53" t="s">
        <v>42</v>
      </c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5"/>
    </row>
    <row r="125" spans="1:214" ht="21.75" customHeight="1">
      <c r="A125" s="56" t="s">
        <v>149</v>
      </c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58" t="s">
        <v>150</v>
      </c>
      <c r="BY125" s="59"/>
      <c r="BZ125" s="59"/>
      <c r="CA125" s="59"/>
      <c r="CB125" s="59"/>
      <c r="CC125" s="59"/>
      <c r="CD125" s="59"/>
      <c r="CE125" s="60"/>
      <c r="CF125" s="61" t="s">
        <v>151</v>
      </c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60"/>
      <c r="CS125" s="61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60"/>
      <c r="DF125" s="50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2"/>
      <c r="DS125" s="50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2"/>
      <c r="EF125" s="50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2"/>
      <c r="ES125" s="53" t="s">
        <v>42</v>
      </c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5"/>
      <c r="HF125" s="7"/>
    </row>
    <row r="126" spans="1:161" ht="10.5" customHeight="1">
      <c r="A126" s="132" t="s">
        <v>152</v>
      </c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58" t="s">
        <v>153</v>
      </c>
      <c r="BY126" s="59"/>
      <c r="BZ126" s="59"/>
      <c r="CA126" s="59"/>
      <c r="CB126" s="59"/>
      <c r="CC126" s="59"/>
      <c r="CD126" s="59"/>
      <c r="CE126" s="60"/>
      <c r="CF126" s="61" t="s">
        <v>42</v>
      </c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60"/>
      <c r="CS126" s="61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60"/>
      <c r="DF126" s="50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2"/>
      <c r="DS126" s="50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2"/>
      <c r="EF126" s="50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2"/>
      <c r="ES126" s="53" t="s">
        <v>42</v>
      </c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5"/>
    </row>
    <row r="127" spans="1:161" ht="21.75" customHeight="1" thickBot="1">
      <c r="A127" s="56" t="s">
        <v>154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58" t="s">
        <v>155</v>
      </c>
      <c r="BY127" s="59"/>
      <c r="BZ127" s="59"/>
      <c r="CA127" s="59"/>
      <c r="CB127" s="59"/>
      <c r="CC127" s="59"/>
      <c r="CD127" s="59"/>
      <c r="CE127" s="60"/>
      <c r="CF127" s="61" t="s">
        <v>156</v>
      </c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60"/>
      <c r="CS127" s="61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60"/>
      <c r="DF127" s="50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2"/>
      <c r="DS127" s="50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2"/>
      <c r="EF127" s="50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2"/>
      <c r="ES127" s="53" t="s">
        <v>42</v>
      </c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5"/>
    </row>
    <row r="128" spans="1:189" ht="12.75" customHeight="1">
      <c r="A128" s="132" t="s">
        <v>157</v>
      </c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58" t="s">
        <v>158</v>
      </c>
      <c r="BY128" s="59"/>
      <c r="BZ128" s="59"/>
      <c r="CA128" s="59"/>
      <c r="CB128" s="59"/>
      <c r="CC128" s="59"/>
      <c r="CD128" s="59"/>
      <c r="CE128" s="60"/>
      <c r="CF128" s="61" t="s">
        <v>42</v>
      </c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60"/>
      <c r="CS128" s="71" t="s">
        <v>205</v>
      </c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70"/>
      <c r="DF128" s="50">
        <f>DF132+DF157+DF158</f>
        <v>34096854.61</v>
      </c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2"/>
      <c r="DS128" s="50">
        <f>DS132+DS157+DS158</f>
        <v>29083753.010000005</v>
      </c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2"/>
      <c r="EF128" s="50">
        <f>EF132+EF157+EF158</f>
        <v>29427176.010000005</v>
      </c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2"/>
      <c r="ES128" s="53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5"/>
      <c r="GG128" s="7"/>
    </row>
    <row r="129" spans="1:161" ht="12" customHeight="1">
      <c r="A129" s="56" t="s">
        <v>159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58" t="s">
        <v>160</v>
      </c>
      <c r="BY129" s="59"/>
      <c r="BZ129" s="59"/>
      <c r="CA129" s="59"/>
      <c r="CB129" s="59"/>
      <c r="CC129" s="59"/>
      <c r="CD129" s="59"/>
      <c r="CE129" s="60"/>
      <c r="CF129" s="61" t="s">
        <v>161</v>
      </c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60"/>
      <c r="CS129" s="61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60"/>
      <c r="DF129" s="50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2"/>
      <c r="DS129" s="50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2"/>
      <c r="EF129" s="50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2"/>
      <c r="ES129" s="53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5"/>
    </row>
    <row r="130" spans="1:161" ht="10.5" customHeight="1" thickBot="1">
      <c r="A130" s="56" t="s">
        <v>162</v>
      </c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135" t="s">
        <v>163</v>
      </c>
      <c r="BY130" s="136"/>
      <c r="BZ130" s="136"/>
      <c r="CA130" s="136"/>
      <c r="CB130" s="136"/>
      <c r="CC130" s="136"/>
      <c r="CD130" s="136"/>
      <c r="CE130" s="137"/>
      <c r="CF130" s="141" t="s">
        <v>164</v>
      </c>
      <c r="CG130" s="136"/>
      <c r="CH130" s="136"/>
      <c r="CI130" s="136"/>
      <c r="CJ130" s="136"/>
      <c r="CK130" s="136"/>
      <c r="CL130" s="136"/>
      <c r="CM130" s="136"/>
      <c r="CN130" s="136"/>
      <c r="CO130" s="136"/>
      <c r="CP130" s="136"/>
      <c r="CQ130" s="136"/>
      <c r="CR130" s="137"/>
      <c r="CS130" s="141"/>
      <c r="CT130" s="136"/>
      <c r="CU130" s="136"/>
      <c r="CV130" s="136"/>
      <c r="CW130" s="136"/>
      <c r="CX130" s="136"/>
      <c r="CY130" s="136"/>
      <c r="CZ130" s="136"/>
      <c r="DA130" s="136"/>
      <c r="DB130" s="136"/>
      <c r="DC130" s="136"/>
      <c r="DD130" s="136"/>
      <c r="DE130" s="137"/>
      <c r="DF130" s="143"/>
      <c r="DG130" s="144"/>
      <c r="DH130" s="144"/>
      <c r="DI130" s="144"/>
      <c r="DJ130" s="144"/>
      <c r="DK130" s="144"/>
      <c r="DL130" s="144"/>
      <c r="DM130" s="144"/>
      <c r="DN130" s="144"/>
      <c r="DO130" s="144"/>
      <c r="DP130" s="144"/>
      <c r="DQ130" s="144"/>
      <c r="DR130" s="145"/>
      <c r="DS130" s="143"/>
      <c r="DT130" s="144"/>
      <c r="DU130" s="144"/>
      <c r="DV130" s="144"/>
      <c r="DW130" s="144"/>
      <c r="DX130" s="144"/>
      <c r="DY130" s="144"/>
      <c r="DZ130" s="144"/>
      <c r="EA130" s="144"/>
      <c r="EB130" s="144"/>
      <c r="EC130" s="144"/>
      <c r="ED130" s="144"/>
      <c r="EE130" s="145"/>
      <c r="EF130" s="143"/>
      <c r="EG130" s="144"/>
      <c r="EH130" s="144"/>
      <c r="EI130" s="144"/>
      <c r="EJ130" s="144"/>
      <c r="EK130" s="144"/>
      <c r="EL130" s="144"/>
      <c r="EM130" s="144"/>
      <c r="EN130" s="144"/>
      <c r="EO130" s="144"/>
      <c r="EP130" s="144"/>
      <c r="EQ130" s="144"/>
      <c r="ER130" s="145"/>
      <c r="ES130" s="149"/>
      <c r="ET130" s="150"/>
      <c r="EU130" s="150"/>
      <c r="EV130" s="150"/>
      <c r="EW130" s="150"/>
      <c r="EX130" s="150"/>
      <c r="EY130" s="150"/>
      <c r="EZ130" s="150"/>
      <c r="FA130" s="150"/>
      <c r="FB130" s="150"/>
      <c r="FC130" s="150"/>
      <c r="FD130" s="150"/>
      <c r="FE130" s="151"/>
    </row>
    <row r="131" spans="1:176" ht="21.75" customHeight="1" thickBot="1">
      <c r="A131" s="56" t="s">
        <v>165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8" t="s">
        <v>166</v>
      </c>
      <c r="BY131" s="69"/>
      <c r="BZ131" s="69"/>
      <c r="CA131" s="69"/>
      <c r="CB131" s="69"/>
      <c r="CC131" s="69"/>
      <c r="CD131" s="69"/>
      <c r="CE131" s="70"/>
      <c r="CF131" s="71" t="s">
        <v>167</v>
      </c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70"/>
      <c r="CS131" s="71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70"/>
      <c r="DF131" s="160"/>
      <c r="DG131" s="161"/>
      <c r="DH131" s="161"/>
      <c r="DI131" s="161"/>
      <c r="DJ131" s="161"/>
      <c r="DK131" s="161"/>
      <c r="DL131" s="161"/>
      <c r="DM131" s="161"/>
      <c r="DN131" s="161"/>
      <c r="DO131" s="161"/>
      <c r="DP131" s="161"/>
      <c r="DQ131" s="161"/>
      <c r="DR131" s="162"/>
      <c r="DS131" s="160"/>
      <c r="DT131" s="161"/>
      <c r="DU131" s="161"/>
      <c r="DV131" s="161"/>
      <c r="DW131" s="161"/>
      <c r="DX131" s="161"/>
      <c r="DY131" s="161"/>
      <c r="DZ131" s="161"/>
      <c r="EA131" s="161"/>
      <c r="EB131" s="161"/>
      <c r="EC131" s="161"/>
      <c r="ED131" s="161"/>
      <c r="EE131" s="162"/>
      <c r="EF131" s="160"/>
      <c r="EG131" s="161"/>
      <c r="EH131" s="161"/>
      <c r="EI131" s="161"/>
      <c r="EJ131" s="161"/>
      <c r="EK131" s="161"/>
      <c r="EL131" s="161"/>
      <c r="EM131" s="161"/>
      <c r="EN131" s="161"/>
      <c r="EO131" s="161"/>
      <c r="EP131" s="161"/>
      <c r="EQ131" s="161"/>
      <c r="ER131" s="162"/>
      <c r="ES131" s="63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6"/>
      <c r="FT131" s="7"/>
    </row>
    <row r="132" spans="1:161" ht="11.25" customHeight="1">
      <c r="A132" s="178" t="s">
        <v>168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6"/>
      <c r="BC132" s="176"/>
      <c r="BD132" s="176"/>
      <c r="BE132" s="176"/>
      <c r="BF132" s="176"/>
      <c r="BG132" s="176"/>
      <c r="BH132" s="176"/>
      <c r="BI132" s="176"/>
      <c r="BJ132" s="176"/>
      <c r="BK132" s="176"/>
      <c r="BL132" s="176"/>
      <c r="BM132" s="176"/>
      <c r="BN132" s="176"/>
      <c r="BO132" s="176"/>
      <c r="BP132" s="176"/>
      <c r="BQ132" s="176"/>
      <c r="BR132" s="176"/>
      <c r="BS132" s="176"/>
      <c r="BT132" s="176"/>
      <c r="BU132" s="176"/>
      <c r="BV132" s="176"/>
      <c r="BW132" s="177"/>
      <c r="BX132" s="166" t="s">
        <v>169</v>
      </c>
      <c r="BY132" s="89"/>
      <c r="BZ132" s="89"/>
      <c r="CA132" s="89"/>
      <c r="CB132" s="89"/>
      <c r="CC132" s="89"/>
      <c r="CD132" s="89"/>
      <c r="CE132" s="167"/>
      <c r="CF132" s="168" t="s">
        <v>170</v>
      </c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167"/>
      <c r="CS132" s="71" t="s">
        <v>205</v>
      </c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70"/>
      <c r="DF132" s="169">
        <f>SUM(DF134:DR156)</f>
        <v>28665331.86</v>
      </c>
      <c r="DG132" s="170"/>
      <c r="DH132" s="170"/>
      <c r="DI132" s="170"/>
      <c r="DJ132" s="170"/>
      <c r="DK132" s="170"/>
      <c r="DL132" s="170"/>
      <c r="DM132" s="170"/>
      <c r="DN132" s="170"/>
      <c r="DO132" s="170"/>
      <c r="DP132" s="170"/>
      <c r="DQ132" s="170"/>
      <c r="DR132" s="171"/>
      <c r="DS132" s="169">
        <f>SUM(DS134:EE156)</f>
        <v>23029799.26</v>
      </c>
      <c r="DT132" s="170"/>
      <c r="DU132" s="170"/>
      <c r="DV132" s="170"/>
      <c r="DW132" s="170"/>
      <c r="DX132" s="170"/>
      <c r="DY132" s="170"/>
      <c r="DZ132" s="170"/>
      <c r="EA132" s="170"/>
      <c r="EB132" s="170"/>
      <c r="EC132" s="170"/>
      <c r="ED132" s="170"/>
      <c r="EE132" s="171"/>
      <c r="EF132" s="169">
        <f>SUM(EF134:ER156)</f>
        <v>23013222.26</v>
      </c>
      <c r="EG132" s="170"/>
      <c r="EH132" s="170"/>
      <c r="EI132" s="170"/>
      <c r="EJ132" s="170"/>
      <c r="EK132" s="170"/>
      <c r="EL132" s="170"/>
      <c r="EM132" s="170"/>
      <c r="EN132" s="170"/>
      <c r="EO132" s="170"/>
      <c r="EP132" s="170"/>
      <c r="EQ132" s="170"/>
      <c r="ER132" s="171"/>
      <c r="ES132" s="172"/>
      <c r="ET132" s="173"/>
      <c r="EU132" s="173"/>
      <c r="EV132" s="173"/>
      <c r="EW132" s="173"/>
      <c r="EX132" s="173"/>
      <c r="EY132" s="173"/>
      <c r="EZ132" s="173"/>
      <c r="FA132" s="173"/>
      <c r="FB132" s="173"/>
      <c r="FC132" s="173"/>
      <c r="FD132" s="173"/>
      <c r="FE132" s="174"/>
    </row>
    <row r="133" spans="1:161" ht="11.25" customHeight="1">
      <c r="A133" s="196" t="s">
        <v>171</v>
      </c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6"/>
      <c r="AY133" s="196"/>
      <c r="AZ133" s="196"/>
      <c r="BA133" s="196"/>
      <c r="BB133" s="196"/>
      <c r="BC133" s="196"/>
      <c r="BD133" s="196"/>
      <c r="BE133" s="196"/>
      <c r="BF133" s="196"/>
      <c r="BG133" s="196"/>
      <c r="BH133" s="196"/>
      <c r="BI133" s="196"/>
      <c r="BJ133" s="196"/>
      <c r="BK133" s="196"/>
      <c r="BL133" s="196"/>
      <c r="BM133" s="196"/>
      <c r="BN133" s="196"/>
      <c r="BO133" s="196"/>
      <c r="BP133" s="196"/>
      <c r="BQ133" s="196"/>
      <c r="BR133" s="196"/>
      <c r="BS133" s="196"/>
      <c r="BT133" s="196"/>
      <c r="BU133" s="196"/>
      <c r="BV133" s="196"/>
      <c r="BW133" s="196"/>
      <c r="BX133" s="93" t="s">
        <v>169</v>
      </c>
      <c r="BY133" s="197"/>
      <c r="BZ133" s="197"/>
      <c r="CA133" s="197"/>
      <c r="CB133" s="197"/>
      <c r="CC133" s="197"/>
      <c r="CD133" s="197"/>
      <c r="CE133" s="197"/>
      <c r="CF133" s="168" t="s">
        <v>170</v>
      </c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167"/>
      <c r="CS133" s="168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167"/>
      <c r="DF133" s="169"/>
      <c r="DG133" s="170"/>
      <c r="DH133" s="170"/>
      <c r="DI133" s="170"/>
      <c r="DJ133" s="170"/>
      <c r="DK133" s="170"/>
      <c r="DL133" s="170"/>
      <c r="DM133" s="170"/>
      <c r="DN133" s="170"/>
      <c r="DO133" s="170"/>
      <c r="DP133" s="170"/>
      <c r="DQ133" s="170"/>
      <c r="DR133" s="171"/>
      <c r="DS133" s="169"/>
      <c r="DT133" s="170"/>
      <c r="DU133" s="170"/>
      <c r="DV133" s="170"/>
      <c r="DW133" s="170"/>
      <c r="DX133" s="170"/>
      <c r="DY133" s="170"/>
      <c r="DZ133" s="170"/>
      <c r="EA133" s="170"/>
      <c r="EB133" s="170"/>
      <c r="EC133" s="170"/>
      <c r="ED133" s="170"/>
      <c r="EE133" s="171"/>
      <c r="EF133" s="169"/>
      <c r="EG133" s="170"/>
      <c r="EH133" s="170"/>
      <c r="EI133" s="170"/>
      <c r="EJ133" s="170"/>
      <c r="EK133" s="170"/>
      <c r="EL133" s="170"/>
      <c r="EM133" s="170"/>
      <c r="EN133" s="170"/>
      <c r="EO133" s="170"/>
      <c r="EP133" s="170"/>
      <c r="EQ133" s="170"/>
      <c r="ER133" s="171"/>
      <c r="ES133" s="172"/>
      <c r="ET133" s="173"/>
      <c r="EU133" s="173"/>
      <c r="EV133" s="173"/>
      <c r="EW133" s="173"/>
      <c r="EX133" s="173"/>
      <c r="EY133" s="173"/>
      <c r="EZ133" s="173"/>
      <c r="FA133" s="173"/>
      <c r="FB133" s="173"/>
      <c r="FC133" s="173"/>
      <c r="FD133" s="173"/>
      <c r="FE133" s="174"/>
    </row>
    <row r="134" spans="1:161" ht="11.25" customHeight="1">
      <c r="A134" s="196" t="s">
        <v>207</v>
      </c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93" t="s">
        <v>169</v>
      </c>
      <c r="BY134" s="197"/>
      <c r="BZ134" s="197"/>
      <c r="CA134" s="197"/>
      <c r="CB134" s="197"/>
      <c r="CC134" s="197"/>
      <c r="CD134" s="197"/>
      <c r="CE134" s="197"/>
      <c r="CF134" s="168" t="s">
        <v>170</v>
      </c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167"/>
      <c r="CS134" s="61" t="s">
        <v>198</v>
      </c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60"/>
      <c r="DF134" s="169">
        <f>6619.2+3495.82</f>
        <v>10115.02</v>
      </c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70"/>
      <c r="DQ134" s="170"/>
      <c r="DR134" s="171"/>
      <c r="DS134" s="169">
        <v>6619.2</v>
      </c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1"/>
      <c r="EF134" s="169">
        <v>6619.2</v>
      </c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1"/>
      <c r="ES134" s="172"/>
      <c r="ET134" s="173"/>
      <c r="EU134" s="173"/>
      <c r="EV134" s="173"/>
      <c r="EW134" s="173"/>
      <c r="EX134" s="173"/>
      <c r="EY134" s="173"/>
      <c r="EZ134" s="173"/>
      <c r="FA134" s="173"/>
      <c r="FB134" s="173"/>
      <c r="FC134" s="173"/>
      <c r="FD134" s="173"/>
      <c r="FE134" s="174"/>
    </row>
    <row r="135" spans="1:161" ht="11.25" customHeight="1">
      <c r="A135" s="196" t="s">
        <v>207</v>
      </c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6"/>
      <c r="BD135" s="196"/>
      <c r="BE135" s="196"/>
      <c r="BF135" s="196"/>
      <c r="BG135" s="196"/>
      <c r="BH135" s="196"/>
      <c r="BI135" s="196"/>
      <c r="BJ135" s="196"/>
      <c r="BK135" s="196"/>
      <c r="BL135" s="196"/>
      <c r="BM135" s="196"/>
      <c r="BN135" s="196"/>
      <c r="BO135" s="196"/>
      <c r="BP135" s="196"/>
      <c r="BQ135" s="196"/>
      <c r="BR135" s="196"/>
      <c r="BS135" s="196"/>
      <c r="BT135" s="196"/>
      <c r="BU135" s="196"/>
      <c r="BV135" s="196"/>
      <c r="BW135" s="196"/>
      <c r="BX135" s="93" t="s">
        <v>169</v>
      </c>
      <c r="BY135" s="197"/>
      <c r="BZ135" s="197"/>
      <c r="CA135" s="197"/>
      <c r="CB135" s="197"/>
      <c r="CC135" s="197"/>
      <c r="CD135" s="197"/>
      <c r="CE135" s="197"/>
      <c r="CF135" s="168" t="s">
        <v>170</v>
      </c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167"/>
      <c r="CS135" s="61" t="s">
        <v>199</v>
      </c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60"/>
      <c r="DF135" s="169">
        <f>125380+85786+20000+108323.84</f>
        <v>339489.83999999997</v>
      </c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1"/>
      <c r="DS135" s="169">
        <f>125380+85786+20000+108323.84</f>
        <v>339489.83999999997</v>
      </c>
      <c r="DT135" s="170"/>
      <c r="DU135" s="170"/>
      <c r="DV135" s="170"/>
      <c r="DW135" s="170"/>
      <c r="DX135" s="170"/>
      <c r="DY135" s="170"/>
      <c r="DZ135" s="170"/>
      <c r="EA135" s="170"/>
      <c r="EB135" s="170"/>
      <c r="EC135" s="170"/>
      <c r="ED135" s="170"/>
      <c r="EE135" s="171"/>
      <c r="EF135" s="169">
        <f>125380+85786+20000+108323.84</f>
        <v>339489.83999999997</v>
      </c>
      <c r="EG135" s="170"/>
      <c r="EH135" s="170"/>
      <c r="EI135" s="170"/>
      <c r="EJ135" s="170"/>
      <c r="EK135" s="170"/>
      <c r="EL135" s="170"/>
      <c r="EM135" s="170"/>
      <c r="EN135" s="170"/>
      <c r="EO135" s="170"/>
      <c r="EP135" s="170"/>
      <c r="EQ135" s="170"/>
      <c r="ER135" s="171"/>
      <c r="ES135" s="172"/>
      <c r="ET135" s="173"/>
      <c r="EU135" s="173"/>
      <c r="EV135" s="173"/>
      <c r="EW135" s="173"/>
      <c r="EX135" s="173"/>
      <c r="EY135" s="173"/>
      <c r="EZ135" s="173"/>
      <c r="FA135" s="173"/>
      <c r="FB135" s="173"/>
      <c r="FC135" s="173"/>
      <c r="FD135" s="173"/>
      <c r="FE135" s="174"/>
    </row>
    <row r="136" spans="1:176" ht="11.25" customHeight="1">
      <c r="A136" s="196" t="s">
        <v>207</v>
      </c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196"/>
      <c r="BC136" s="196"/>
      <c r="BD136" s="196"/>
      <c r="BE136" s="196"/>
      <c r="BF136" s="196"/>
      <c r="BG136" s="196"/>
      <c r="BH136" s="196"/>
      <c r="BI136" s="196"/>
      <c r="BJ136" s="196"/>
      <c r="BK136" s="196"/>
      <c r="BL136" s="196"/>
      <c r="BM136" s="196"/>
      <c r="BN136" s="196"/>
      <c r="BO136" s="196"/>
      <c r="BP136" s="196"/>
      <c r="BQ136" s="196"/>
      <c r="BR136" s="196"/>
      <c r="BS136" s="196"/>
      <c r="BT136" s="196"/>
      <c r="BU136" s="196"/>
      <c r="BV136" s="196"/>
      <c r="BW136" s="196"/>
      <c r="BX136" s="93" t="s">
        <v>169</v>
      </c>
      <c r="BY136" s="197"/>
      <c r="BZ136" s="197"/>
      <c r="CA136" s="197"/>
      <c r="CB136" s="197"/>
      <c r="CC136" s="197"/>
      <c r="CD136" s="197"/>
      <c r="CE136" s="197"/>
      <c r="CF136" s="168" t="s">
        <v>170</v>
      </c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167"/>
      <c r="CS136" s="61" t="s">
        <v>197</v>
      </c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60"/>
      <c r="DF136" s="169">
        <f>23700+37708+62542+3900+179104.41+268799.85</f>
        <v>575754.26</v>
      </c>
      <c r="DG136" s="170"/>
      <c r="DH136" s="170"/>
      <c r="DI136" s="170"/>
      <c r="DJ136" s="170"/>
      <c r="DK136" s="170"/>
      <c r="DL136" s="170"/>
      <c r="DM136" s="170"/>
      <c r="DN136" s="170"/>
      <c r="DO136" s="170"/>
      <c r="DP136" s="170"/>
      <c r="DQ136" s="170"/>
      <c r="DR136" s="171"/>
      <c r="DS136" s="169">
        <f>23700+37708+62542+3900+179104.41</f>
        <v>306954.41000000003</v>
      </c>
      <c r="DT136" s="170"/>
      <c r="DU136" s="170"/>
      <c r="DV136" s="170"/>
      <c r="DW136" s="170"/>
      <c r="DX136" s="170"/>
      <c r="DY136" s="170"/>
      <c r="DZ136" s="170"/>
      <c r="EA136" s="170"/>
      <c r="EB136" s="170"/>
      <c r="EC136" s="170"/>
      <c r="ED136" s="170"/>
      <c r="EE136" s="171"/>
      <c r="EF136" s="169">
        <f>23700+37708+62542+3900+179104.41</f>
        <v>306954.41000000003</v>
      </c>
      <c r="EG136" s="170"/>
      <c r="EH136" s="170"/>
      <c r="EI136" s="170"/>
      <c r="EJ136" s="170"/>
      <c r="EK136" s="170"/>
      <c r="EL136" s="170"/>
      <c r="EM136" s="170"/>
      <c r="EN136" s="170"/>
      <c r="EO136" s="170"/>
      <c r="EP136" s="170"/>
      <c r="EQ136" s="170"/>
      <c r="ER136" s="171"/>
      <c r="ES136" s="172"/>
      <c r="ET136" s="173"/>
      <c r="EU136" s="173"/>
      <c r="EV136" s="173"/>
      <c r="EW136" s="173"/>
      <c r="EX136" s="173"/>
      <c r="EY136" s="173"/>
      <c r="EZ136" s="173"/>
      <c r="FA136" s="173"/>
      <c r="FB136" s="173"/>
      <c r="FC136" s="173"/>
      <c r="FD136" s="173"/>
      <c r="FE136" s="174"/>
      <c r="FK136" s="6"/>
      <c r="FT136" s="30"/>
    </row>
    <row r="137" spans="1:177" ht="11.25" customHeight="1">
      <c r="A137" s="196" t="s">
        <v>207</v>
      </c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6"/>
      <c r="BD137" s="196"/>
      <c r="BE137" s="196"/>
      <c r="BF137" s="196"/>
      <c r="BG137" s="196"/>
      <c r="BH137" s="196"/>
      <c r="BI137" s="196"/>
      <c r="BJ137" s="196"/>
      <c r="BK137" s="196"/>
      <c r="BL137" s="196"/>
      <c r="BM137" s="196"/>
      <c r="BN137" s="196"/>
      <c r="BO137" s="196"/>
      <c r="BP137" s="196"/>
      <c r="BQ137" s="196"/>
      <c r="BR137" s="196"/>
      <c r="BS137" s="196"/>
      <c r="BT137" s="196"/>
      <c r="BU137" s="196"/>
      <c r="BV137" s="196"/>
      <c r="BW137" s="196"/>
      <c r="BX137" s="93" t="s">
        <v>169</v>
      </c>
      <c r="BY137" s="197"/>
      <c r="BZ137" s="197"/>
      <c r="CA137" s="197"/>
      <c r="CB137" s="197"/>
      <c r="CC137" s="197"/>
      <c r="CD137" s="197"/>
      <c r="CE137" s="197"/>
      <c r="CF137" s="168" t="s">
        <v>170</v>
      </c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167"/>
      <c r="CS137" s="61" t="s">
        <v>200</v>
      </c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60"/>
      <c r="DF137" s="169">
        <f>217830+352436.37+25200+368570+35000+210303</f>
        <v>1209339.37</v>
      </c>
      <c r="DG137" s="170"/>
      <c r="DH137" s="170"/>
      <c r="DI137" s="170"/>
      <c r="DJ137" s="170"/>
      <c r="DK137" s="170"/>
      <c r="DL137" s="170"/>
      <c r="DM137" s="170"/>
      <c r="DN137" s="170"/>
      <c r="DO137" s="170"/>
      <c r="DP137" s="170"/>
      <c r="DQ137" s="170"/>
      <c r="DR137" s="171"/>
      <c r="DS137" s="169">
        <f>217830+352436.37+25200+368570+35000</f>
        <v>999036.37</v>
      </c>
      <c r="DT137" s="170"/>
      <c r="DU137" s="170"/>
      <c r="DV137" s="170"/>
      <c r="DW137" s="170"/>
      <c r="DX137" s="170"/>
      <c r="DY137" s="170"/>
      <c r="DZ137" s="170"/>
      <c r="EA137" s="170"/>
      <c r="EB137" s="170"/>
      <c r="EC137" s="170"/>
      <c r="ED137" s="170"/>
      <c r="EE137" s="171"/>
      <c r="EF137" s="169">
        <f>217830+352436.37+25200+368570+35000</f>
        <v>999036.37</v>
      </c>
      <c r="EG137" s="170"/>
      <c r="EH137" s="170"/>
      <c r="EI137" s="170"/>
      <c r="EJ137" s="170"/>
      <c r="EK137" s="170"/>
      <c r="EL137" s="170"/>
      <c r="EM137" s="170"/>
      <c r="EN137" s="170"/>
      <c r="EO137" s="170"/>
      <c r="EP137" s="170"/>
      <c r="EQ137" s="170"/>
      <c r="ER137" s="171"/>
      <c r="ES137" s="172"/>
      <c r="ET137" s="173"/>
      <c r="EU137" s="173"/>
      <c r="EV137" s="173"/>
      <c r="EW137" s="173"/>
      <c r="EX137" s="173"/>
      <c r="EY137" s="173"/>
      <c r="EZ137" s="173"/>
      <c r="FA137" s="173"/>
      <c r="FB137" s="173"/>
      <c r="FC137" s="173"/>
      <c r="FD137" s="173"/>
      <c r="FE137" s="174"/>
      <c r="FQ137" s="6"/>
      <c r="FT137" s="30"/>
      <c r="FU137" s="31"/>
    </row>
    <row r="138" spans="1:186" ht="11.25" customHeight="1">
      <c r="A138" s="196" t="s">
        <v>207</v>
      </c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196"/>
      <c r="AT138" s="196"/>
      <c r="AU138" s="196"/>
      <c r="AV138" s="196"/>
      <c r="AW138" s="196"/>
      <c r="AX138" s="196"/>
      <c r="AY138" s="196"/>
      <c r="AZ138" s="196"/>
      <c r="BA138" s="196"/>
      <c r="BB138" s="196"/>
      <c r="BC138" s="196"/>
      <c r="BD138" s="196"/>
      <c r="BE138" s="196"/>
      <c r="BF138" s="196"/>
      <c r="BG138" s="196"/>
      <c r="BH138" s="196"/>
      <c r="BI138" s="196"/>
      <c r="BJ138" s="196"/>
      <c r="BK138" s="196"/>
      <c r="BL138" s="196"/>
      <c r="BM138" s="196"/>
      <c r="BN138" s="196"/>
      <c r="BO138" s="196"/>
      <c r="BP138" s="196"/>
      <c r="BQ138" s="196"/>
      <c r="BR138" s="196"/>
      <c r="BS138" s="196"/>
      <c r="BT138" s="196"/>
      <c r="BU138" s="196"/>
      <c r="BV138" s="196"/>
      <c r="BW138" s="196"/>
      <c r="BX138" s="93" t="s">
        <v>169</v>
      </c>
      <c r="BY138" s="197"/>
      <c r="BZ138" s="197"/>
      <c r="CA138" s="197"/>
      <c r="CB138" s="197"/>
      <c r="CC138" s="197"/>
      <c r="CD138" s="197"/>
      <c r="CE138" s="197"/>
      <c r="CF138" s="168" t="s">
        <v>170</v>
      </c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167"/>
      <c r="CS138" s="201" t="s">
        <v>208</v>
      </c>
      <c r="CT138" s="202"/>
      <c r="CU138" s="202"/>
      <c r="CV138" s="202"/>
      <c r="CW138" s="202"/>
      <c r="CX138" s="202"/>
      <c r="CY138" s="202"/>
      <c r="CZ138" s="202"/>
      <c r="DA138" s="202"/>
      <c r="DB138" s="202"/>
      <c r="DC138" s="202"/>
      <c r="DD138" s="202"/>
      <c r="DE138" s="203"/>
      <c r="DF138" s="169">
        <v>116421.9</v>
      </c>
      <c r="DG138" s="170"/>
      <c r="DH138" s="170"/>
      <c r="DI138" s="170"/>
      <c r="DJ138" s="170"/>
      <c r="DK138" s="170"/>
      <c r="DL138" s="170"/>
      <c r="DM138" s="170"/>
      <c r="DN138" s="170"/>
      <c r="DO138" s="170"/>
      <c r="DP138" s="170"/>
      <c r="DQ138" s="170"/>
      <c r="DR138" s="171"/>
      <c r="DS138" s="169">
        <v>116421.9</v>
      </c>
      <c r="DT138" s="170"/>
      <c r="DU138" s="170"/>
      <c r="DV138" s="170"/>
      <c r="DW138" s="170"/>
      <c r="DX138" s="170"/>
      <c r="DY138" s="170"/>
      <c r="DZ138" s="170"/>
      <c r="EA138" s="170"/>
      <c r="EB138" s="170"/>
      <c r="EC138" s="170"/>
      <c r="ED138" s="170"/>
      <c r="EE138" s="171"/>
      <c r="EF138" s="198">
        <v>116421.9</v>
      </c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200"/>
      <c r="ES138" s="169"/>
      <c r="ET138" s="173"/>
      <c r="EU138" s="173"/>
      <c r="EV138" s="173"/>
      <c r="EW138" s="173"/>
      <c r="EX138" s="173"/>
      <c r="EY138" s="173"/>
      <c r="EZ138" s="173"/>
      <c r="FA138" s="173"/>
      <c r="FB138" s="173"/>
      <c r="FC138" s="173"/>
      <c r="FD138" s="173"/>
      <c r="FE138" s="174"/>
      <c r="FT138" s="30"/>
      <c r="FU138" s="32"/>
      <c r="GD138" s="7"/>
    </row>
    <row r="139" spans="1:233" s="8" customFormat="1" ht="11.25" customHeight="1">
      <c r="A139" s="196" t="s">
        <v>207</v>
      </c>
      <c r="B139" s="196"/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6"/>
      <c r="AY139" s="196"/>
      <c r="AZ139" s="196"/>
      <c r="BA139" s="196"/>
      <c r="BB139" s="196"/>
      <c r="BC139" s="196"/>
      <c r="BD139" s="196"/>
      <c r="BE139" s="196"/>
      <c r="BF139" s="196"/>
      <c r="BG139" s="196"/>
      <c r="BH139" s="196"/>
      <c r="BI139" s="196"/>
      <c r="BJ139" s="196"/>
      <c r="BK139" s="196"/>
      <c r="BL139" s="196"/>
      <c r="BM139" s="196"/>
      <c r="BN139" s="196"/>
      <c r="BO139" s="196"/>
      <c r="BP139" s="196"/>
      <c r="BQ139" s="196"/>
      <c r="BR139" s="196"/>
      <c r="BS139" s="196"/>
      <c r="BT139" s="196"/>
      <c r="BU139" s="196"/>
      <c r="BV139" s="196"/>
      <c r="BW139" s="196"/>
      <c r="BX139" s="93" t="s">
        <v>169</v>
      </c>
      <c r="BY139" s="197"/>
      <c r="BZ139" s="197"/>
      <c r="CA139" s="197"/>
      <c r="CB139" s="197"/>
      <c r="CC139" s="197"/>
      <c r="CD139" s="197"/>
      <c r="CE139" s="197"/>
      <c r="CF139" s="168" t="s">
        <v>170</v>
      </c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167"/>
      <c r="CS139" s="201" t="s">
        <v>209</v>
      </c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3"/>
      <c r="DF139" s="169">
        <v>490722.75</v>
      </c>
      <c r="DG139" s="170"/>
      <c r="DH139" s="170"/>
      <c r="DI139" s="170"/>
      <c r="DJ139" s="170"/>
      <c r="DK139" s="170"/>
      <c r="DL139" s="170"/>
      <c r="DM139" s="170"/>
      <c r="DN139" s="170"/>
      <c r="DO139" s="170"/>
      <c r="DP139" s="170"/>
      <c r="DQ139" s="170"/>
      <c r="DR139" s="171"/>
      <c r="DS139" s="169">
        <v>490722.75</v>
      </c>
      <c r="DT139" s="170"/>
      <c r="DU139" s="170"/>
      <c r="DV139" s="170"/>
      <c r="DW139" s="170"/>
      <c r="DX139" s="170"/>
      <c r="DY139" s="170"/>
      <c r="DZ139" s="170"/>
      <c r="EA139" s="170"/>
      <c r="EB139" s="170"/>
      <c r="EC139" s="170"/>
      <c r="ED139" s="170"/>
      <c r="EE139" s="171"/>
      <c r="EF139" s="198">
        <v>490722.75</v>
      </c>
      <c r="EG139" s="199"/>
      <c r="EH139" s="199"/>
      <c r="EI139" s="199"/>
      <c r="EJ139" s="199"/>
      <c r="EK139" s="199"/>
      <c r="EL139" s="199"/>
      <c r="EM139" s="199"/>
      <c r="EN139" s="199"/>
      <c r="EO139" s="199"/>
      <c r="EP139" s="199"/>
      <c r="EQ139" s="199"/>
      <c r="ER139" s="200"/>
      <c r="ES139" s="169"/>
      <c r="ET139" s="173"/>
      <c r="EU139" s="173"/>
      <c r="EV139" s="173"/>
      <c r="EW139" s="173"/>
      <c r="EX139" s="173"/>
      <c r="EY139" s="173"/>
      <c r="EZ139" s="173"/>
      <c r="FA139" s="173"/>
      <c r="FB139" s="173"/>
      <c r="FC139" s="173"/>
      <c r="FD139" s="173"/>
      <c r="FE139" s="174"/>
      <c r="FF139" s="17"/>
      <c r="FK139" s="9"/>
      <c r="FT139" s="30"/>
      <c r="FU139" s="32"/>
      <c r="GD139" s="34"/>
      <c r="HU139" s="44"/>
      <c r="HV139" s="44"/>
      <c r="HW139" s="44"/>
      <c r="HX139" s="44"/>
      <c r="HY139" s="44"/>
    </row>
    <row r="140" spans="1:233" s="8" customFormat="1" ht="11.25" customHeight="1">
      <c r="A140" s="196" t="s">
        <v>207</v>
      </c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196"/>
      <c r="AT140" s="196"/>
      <c r="AU140" s="196"/>
      <c r="AV140" s="196"/>
      <c r="AW140" s="196"/>
      <c r="AX140" s="196"/>
      <c r="AY140" s="196"/>
      <c r="AZ140" s="196"/>
      <c r="BA140" s="196"/>
      <c r="BB140" s="196"/>
      <c r="BC140" s="196"/>
      <c r="BD140" s="196"/>
      <c r="BE140" s="196"/>
      <c r="BF140" s="196"/>
      <c r="BG140" s="196"/>
      <c r="BH140" s="196"/>
      <c r="BI140" s="196"/>
      <c r="BJ140" s="196"/>
      <c r="BK140" s="196"/>
      <c r="BL140" s="196"/>
      <c r="BM140" s="196"/>
      <c r="BN140" s="196"/>
      <c r="BO140" s="196"/>
      <c r="BP140" s="196"/>
      <c r="BQ140" s="196"/>
      <c r="BR140" s="196"/>
      <c r="BS140" s="196"/>
      <c r="BT140" s="196"/>
      <c r="BU140" s="196"/>
      <c r="BV140" s="196"/>
      <c r="BW140" s="196"/>
      <c r="BX140" s="93" t="s">
        <v>169</v>
      </c>
      <c r="BY140" s="197"/>
      <c r="BZ140" s="197"/>
      <c r="CA140" s="197"/>
      <c r="CB140" s="197"/>
      <c r="CC140" s="197"/>
      <c r="CD140" s="197"/>
      <c r="CE140" s="197"/>
      <c r="CF140" s="168" t="s">
        <v>170</v>
      </c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167"/>
      <c r="CS140" s="201" t="s">
        <v>201</v>
      </c>
      <c r="CT140" s="202"/>
      <c r="CU140" s="202"/>
      <c r="CV140" s="202"/>
      <c r="CW140" s="202"/>
      <c r="CX140" s="202"/>
      <c r="CY140" s="202"/>
      <c r="CZ140" s="202"/>
      <c r="DA140" s="202"/>
      <c r="DB140" s="202"/>
      <c r="DC140" s="202"/>
      <c r="DD140" s="202"/>
      <c r="DE140" s="203"/>
      <c r="DF140" s="169">
        <f>9886961.07+874752.18</f>
        <v>10761713.25</v>
      </c>
      <c r="DG140" s="170"/>
      <c r="DH140" s="170"/>
      <c r="DI140" s="170"/>
      <c r="DJ140" s="170"/>
      <c r="DK140" s="170"/>
      <c r="DL140" s="170"/>
      <c r="DM140" s="170"/>
      <c r="DN140" s="170"/>
      <c r="DO140" s="170"/>
      <c r="DP140" s="170"/>
      <c r="DQ140" s="170"/>
      <c r="DR140" s="171"/>
      <c r="DS140" s="169">
        <f>3658532+29700+2893125.7+29200+1856500.4+257677+1084292.77+125000</f>
        <v>9934027.87</v>
      </c>
      <c r="DT140" s="170"/>
      <c r="DU140" s="170"/>
      <c r="DV140" s="170"/>
      <c r="DW140" s="170"/>
      <c r="DX140" s="170"/>
      <c r="DY140" s="170"/>
      <c r="DZ140" s="170"/>
      <c r="EA140" s="170"/>
      <c r="EB140" s="170"/>
      <c r="EC140" s="170"/>
      <c r="ED140" s="170"/>
      <c r="EE140" s="171"/>
      <c r="EF140" s="198">
        <f>3658532+29700+2893125.7+29200+1856500.4+257677+1084292.77+125000</f>
        <v>9934027.87</v>
      </c>
      <c r="EG140" s="199"/>
      <c r="EH140" s="199"/>
      <c r="EI140" s="199"/>
      <c r="EJ140" s="199"/>
      <c r="EK140" s="199"/>
      <c r="EL140" s="199"/>
      <c r="EM140" s="199"/>
      <c r="EN140" s="199"/>
      <c r="EO140" s="199"/>
      <c r="EP140" s="199"/>
      <c r="EQ140" s="199"/>
      <c r="ER140" s="200"/>
      <c r="ES140" s="172"/>
      <c r="ET140" s="173"/>
      <c r="EU140" s="173"/>
      <c r="EV140" s="173"/>
      <c r="EW140" s="173"/>
      <c r="EX140" s="173"/>
      <c r="EY140" s="173"/>
      <c r="EZ140" s="173"/>
      <c r="FA140" s="173"/>
      <c r="FB140" s="173"/>
      <c r="FC140" s="173"/>
      <c r="FD140" s="173"/>
      <c r="FE140" s="174"/>
      <c r="FF140" s="17"/>
      <c r="FT140" s="30"/>
      <c r="FU140" s="32"/>
      <c r="HU140" s="44"/>
      <c r="HV140" s="44"/>
      <c r="HW140" s="44"/>
      <c r="HX140" s="44"/>
      <c r="HY140" s="44"/>
    </row>
    <row r="141" spans="1:233" ht="11.25" customHeight="1">
      <c r="A141" s="196" t="s">
        <v>207</v>
      </c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196"/>
      <c r="AT141" s="196"/>
      <c r="AU141" s="196"/>
      <c r="AV141" s="196"/>
      <c r="AW141" s="196"/>
      <c r="AX141" s="196"/>
      <c r="AY141" s="196"/>
      <c r="AZ141" s="196"/>
      <c r="BA141" s="196"/>
      <c r="BB141" s="196"/>
      <c r="BC141" s="196"/>
      <c r="BD141" s="196"/>
      <c r="BE141" s="196"/>
      <c r="BF141" s="196"/>
      <c r="BG141" s="196"/>
      <c r="BH141" s="196"/>
      <c r="BI141" s="196"/>
      <c r="BJ141" s="196"/>
      <c r="BK141" s="196"/>
      <c r="BL141" s="196"/>
      <c r="BM141" s="196"/>
      <c r="BN141" s="196"/>
      <c r="BO141" s="196"/>
      <c r="BP141" s="196"/>
      <c r="BQ141" s="196"/>
      <c r="BR141" s="196"/>
      <c r="BS141" s="196"/>
      <c r="BT141" s="196"/>
      <c r="BU141" s="196"/>
      <c r="BV141" s="196"/>
      <c r="BW141" s="196"/>
      <c r="BX141" s="93" t="s">
        <v>169</v>
      </c>
      <c r="BY141" s="197"/>
      <c r="BZ141" s="197"/>
      <c r="CA141" s="197"/>
      <c r="CB141" s="197"/>
      <c r="CC141" s="197"/>
      <c r="CD141" s="197"/>
      <c r="CE141" s="197"/>
      <c r="CF141" s="168" t="s">
        <v>170</v>
      </c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167"/>
      <c r="CS141" s="201" t="s">
        <v>203</v>
      </c>
      <c r="CT141" s="202"/>
      <c r="CU141" s="202"/>
      <c r="CV141" s="202"/>
      <c r="CW141" s="202"/>
      <c r="CX141" s="202"/>
      <c r="CY141" s="202"/>
      <c r="CZ141" s="202"/>
      <c r="DA141" s="202"/>
      <c r="DB141" s="202"/>
      <c r="DC141" s="202"/>
      <c r="DD141" s="202"/>
      <c r="DE141" s="203"/>
      <c r="DF141" s="169">
        <f>4474336+776758.26</f>
        <v>5251094.26</v>
      </c>
      <c r="DG141" s="170"/>
      <c r="DH141" s="170"/>
      <c r="DI141" s="170"/>
      <c r="DJ141" s="170"/>
      <c r="DK141" s="170"/>
      <c r="DL141" s="170"/>
      <c r="DM141" s="170"/>
      <c r="DN141" s="170"/>
      <c r="DO141" s="170"/>
      <c r="DP141" s="170"/>
      <c r="DQ141" s="170"/>
      <c r="DR141" s="171"/>
      <c r="DS141" s="169">
        <v>4447800</v>
      </c>
      <c r="DT141" s="170"/>
      <c r="DU141" s="170"/>
      <c r="DV141" s="170"/>
      <c r="DW141" s="170"/>
      <c r="DX141" s="170"/>
      <c r="DY141" s="170"/>
      <c r="DZ141" s="170"/>
      <c r="EA141" s="170"/>
      <c r="EB141" s="170"/>
      <c r="EC141" s="170"/>
      <c r="ED141" s="170"/>
      <c r="EE141" s="171"/>
      <c r="EF141" s="198">
        <v>4431223</v>
      </c>
      <c r="EG141" s="199"/>
      <c r="EH141" s="199"/>
      <c r="EI141" s="199"/>
      <c r="EJ141" s="199"/>
      <c r="EK141" s="199"/>
      <c r="EL141" s="199"/>
      <c r="EM141" s="199"/>
      <c r="EN141" s="199"/>
      <c r="EO141" s="199"/>
      <c r="EP141" s="199"/>
      <c r="EQ141" s="199"/>
      <c r="ER141" s="200"/>
      <c r="ES141" s="172"/>
      <c r="ET141" s="173"/>
      <c r="EU141" s="173"/>
      <c r="EV141" s="173"/>
      <c r="EW141" s="173"/>
      <c r="EX141" s="173"/>
      <c r="EY141" s="173"/>
      <c r="EZ141" s="173"/>
      <c r="FA141" s="173"/>
      <c r="FB141" s="173"/>
      <c r="FC141" s="173"/>
      <c r="FD141" s="173"/>
      <c r="FE141" s="174"/>
      <c r="FU141" s="32"/>
      <c r="GR141" s="7"/>
      <c r="HF141" s="7">
        <f>DS138+DS139+DS141+DS149</f>
        <v>9581744.65</v>
      </c>
      <c r="HY141" s="7"/>
    </row>
    <row r="142" spans="1:214" ht="11.25" customHeight="1">
      <c r="A142" s="204" t="s">
        <v>207</v>
      </c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/>
      <c r="AZ142" s="182"/>
      <c r="BA142" s="182"/>
      <c r="BB142" s="182"/>
      <c r="BC142" s="182"/>
      <c r="BD142" s="182"/>
      <c r="BE142" s="182"/>
      <c r="BF142" s="182"/>
      <c r="BG142" s="182"/>
      <c r="BH142" s="182"/>
      <c r="BI142" s="182"/>
      <c r="BJ142" s="182"/>
      <c r="BK142" s="182"/>
      <c r="BL142" s="182"/>
      <c r="BM142" s="182"/>
      <c r="BN142" s="182"/>
      <c r="BO142" s="182"/>
      <c r="BP142" s="182"/>
      <c r="BQ142" s="182"/>
      <c r="BR142" s="182"/>
      <c r="BS142" s="182"/>
      <c r="BT142" s="182"/>
      <c r="BU142" s="182"/>
      <c r="BV142" s="182"/>
      <c r="BW142" s="205"/>
      <c r="BX142" s="61" t="s">
        <v>169</v>
      </c>
      <c r="BY142" s="59"/>
      <c r="BZ142" s="59"/>
      <c r="CA142" s="59"/>
      <c r="CB142" s="59"/>
      <c r="CC142" s="59"/>
      <c r="CD142" s="59"/>
      <c r="CE142" s="60"/>
      <c r="CF142" s="61" t="s">
        <v>170</v>
      </c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60"/>
      <c r="CS142" s="201" t="s">
        <v>204</v>
      </c>
      <c r="CT142" s="202"/>
      <c r="CU142" s="202"/>
      <c r="CV142" s="202"/>
      <c r="CW142" s="202"/>
      <c r="CX142" s="202"/>
      <c r="CY142" s="202"/>
      <c r="CZ142" s="202"/>
      <c r="DA142" s="202"/>
      <c r="DB142" s="202"/>
      <c r="DC142" s="202"/>
      <c r="DD142" s="202"/>
      <c r="DE142" s="203"/>
      <c r="DF142" s="50">
        <f>45200+178786+20000+73940+13460+175014.62</f>
        <v>506400.62</v>
      </c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2"/>
      <c r="DS142" s="50">
        <f>45200+178786+20000+73940+13460</f>
        <v>331386</v>
      </c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2"/>
      <c r="EF142" s="206">
        <f>45200+178786+20000+73940+13460</f>
        <v>331386</v>
      </c>
      <c r="EG142" s="207"/>
      <c r="EH142" s="207"/>
      <c r="EI142" s="207"/>
      <c r="EJ142" s="207"/>
      <c r="EK142" s="207"/>
      <c r="EL142" s="207"/>
      <c r="EM142" s="207"/>
      <c r="EN142" s="207"/>
      <c r="EO142" s="207"/>
      <c r="EP142" s="207"/>
      <c r="EQ142" s="207"/>
      <c r="ER142" s="208"/>
      <c r="ES142" s="53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5"/>
      <c r="FN142" s="6"/>
      <c r="FQ142" s="6"/>
      <c r="FU142" s="32"/>
      <c r="HF142" s="7">
        <f>EF138+EF139+EF141+EF149</f>
        <v>9565167.65</v>
      </c>
    </row>
    <row r="143" spans="1:233" ht="11.25" customHeight="1">
      <c r="A143" s="196" t="s">
        <v>207</v>
      </c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96"/>
      <c r="BD143" s="196"/>
      <c r="BE143" s="196"/>
      <c r="BF143" s="196"/>
      <c r="BG143" s="196"/>
      <c r="BH143" s="196"/>
      <c r="BI143" s="196"/>
      <c r="BJ143" s="196"/>
      <c r="BK143" s="196"/>
      <c r="BL143" s="196"/>
      <c r="BM143" s="196"/>
      <c r="BN143" s="196"/>
      <c r="BO143" s="196"/>
      <c r="BP143" s="196"/>
      <c r="BQ143" s="196"/>
      <c r="BR143" s="196"/>
      <c r="BS143" s="196"/>
      <c r="BT143" s="196"/>
      <c r="BU143" s="196"/>
      <c r="BV143" s="196"/>
      <c r="BW143" s="196"/>
      <c r="BX143" s="93" t="s">
        <v>169</v>
      </c>
      <c r="BY143" s="197"/>
      <c r="BZ143" s="197"/>
      <c r="CA143" s="197"/>
      <c r="CB143" s="197"/>
      <c r="CC143" s="197"/>
      <c r="CD143" s="197"/>
      <c r="CE143" s="197"/>
      <c r="CF143" s="168" t="s">
        <v>170</v>
      </c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167"/>
      <c r="CS143" s="201" t="s">
        <v>211</v>
      </c>
      <c r="CT143" s="202"/>
      <c r="CU143" s="202"/>
      <c r="CV143" s="202"/>
      <c r="CW143" s="202"/>
      <c r="CX143" s="202"/>
      <c r="CY143" s="202"/>
      <c r="CZ143" s="202"/>
      <c r="DA143" s="202"/>
      <c r="DB143" s="202"/>
      <c r="DC143" s="202"/>
      <c r="DD143" s="202"/>
      <c r="DE143" s="203"/>
      <c r="DF143" s="169">
        <v>5745</v>
      </c>
      <c r="DG143" s="170"/>
      <c r="DH143" s="170"/>
      <c r="DI143" s="170"/>
      <c r="DJ143" s="170"/>
      <c r="DK143" s="170"/>
      <c r="DL143" s="170"/>
      <c r="DM143" s="170"/>
      <c r="DN143" s="170"/>
      <c r="DO143" s="170"/>
      <c r="DP143" s="170"/>
      <c r="DQ143" s="170"/>
      <c r="DR143" s="171"/>
      <c r="DS143" s="169">
        <v>5745</v>
      </c>
      <c r="DT143" s="170"/>
      <c r="DU143" s="170"/>
      <c r="DV143" s="170"/>
      <c r="DW143" s="170"/>
      <c r="DX143" s="170"/>
      <c r="DY143" s="170"/>
      <c r="DZ143" s="170"/>
      <c r="EA143" s="170"/>
      <c r="EB143" s="170"/>
      <c r="EC143" s="170"/>
      <c r="ED143" s="170"/>
      <c r="EE143" s="171"/>
      <c r="EF143" s="198">
        <v>5745</v>
      </c>
      <c r="EG143" s="199"/>
      <c r="EH143" s="199"/>
      <c r="EI143" s="199"/>
      <c r="EJ143" s="199"/>
      <c r="EK143" s="199"/>
      <c r="EL143" s="199"/>
      <c r="EM143" s="199"/>
      <c r="EN143" s="199"/>
      <c r="EO143" s="199"/>
      <c r="EP143" s="199"/>
      <c r="EQ143" s="199"/>
      <c r="ER143" s="200"/>
      <c r="ES143" s="172"/>
      <c r="ET143" s="173"/>
      <c r="EU143" s="173"/>
      <c r="EV143" s="173"/>
      <c r="EW143" s="173"/>
      <c r="EX143" s="173"/>
      <c r="EY143" s="173"/>
      <c r="EZ143" s="173"/>
      <c r="FA143" s="173"/>
      <c r="FB143" s="173"/>
      <c r="FC143" s="173"/>
      <c r="FD143" s="173"/>
      <c r="FE143" s="174"/>
      <c r="FK143" s="6"/>
      <c r="FU143" s="32"/>
      <c r="HY143" s="7"/>
    </row>
    <row r="144" spans="1:186" ht="11.25" customHeight="1">
      <c r="A144" s="196" t="s">
        <v>207</v>
      </c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6"/>
      <c r="AY144" s="196"/>
      <c r="AZ144" s="196"/>
      <c r="BA144" s="196"/>
      <c r="BB144" s="196"/>
      <c r="BC144" s="196"/>
      <c r="BD144" s="196"/>
      <c r="BE144" s="196"/>
      <c r="BF144" s="196"/>
      <c r="BG144" s="196"/>
      <c r="BH144" s="196"/>
      <c r="BI144" s="196"/>
      <c r="BJ144" s="196"/>
      <c r="BK144" s="196"/>
      <c r="BL144" s="196"/>
      <c r="BM144" s="196"/>
      <c r="BN144" s="196"/>
      <c r="BO144" s="196"/>
      <c r="BP144" s="196"/>
      <c r="BQ144" s="196"/>
      <c r="BR144" s="196"/>
      <c r="BS144" s="196"/>
      <c r="BT144" s="196"/>
      <c r="BU144" s="196"/>
      <c r="BV144" s="196"/>
      <c r="BW144" s="196"/>
      <c r="BX144" s="93" t="s">
        <v>169</v>
      </c>
      <c r="BY144" s="197"/>
      <c r="BZ144" s="197"/>
      <c r="CA144" s="197"/>
      <c r="CB144" s="197"/>
      <c r="CC144" s="197"/>
      <c r="CD144" s="197"/>
      <c r="CE144" s="197"/>
      <c r="CF144" s="168" t="s">
        <v>170</v>
      </c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167"/>
      <c r="CS144" s="201" t="s">
        <v>215</v>
      </c>
      <c r="CT144" s="202"/>
      <c r="CU144" s="202"/>
      <c r="CV144" s="202"/>
      <c r="CW144" s="202"/>
      <c r="CX144" s="202"/>
      <c r="CY144" s="202"/>
      <c r="CZ144" s="202"/>
      <c r="DA144" s="202"/>
      <c r="DB144" s="202"/>
      <c r="DC144" s="202"/>
      <c r="DD144" s="202"/>
      <c r="DE144" s="203"/>
      <c r="DF144" s="169">
        <f>528584.92+2232789.06</f>
        <v>2761373.98</v>
      </c>
      <c r="DG144" s="170"/>
      <c r="DH144" s="170"/>
      <c r="DI144" s="170"/>
      <c r="DJ144" s="170"/>
      <c r="DK144" s="170"/>
      <c r="DL144" s="170"/>
      <c r="DM144" s="170"/>
      <c r="DN144" s="170"/>
      <c r="DO144" s="170"/>
      <c r="DP144" s="170"/>
      <c r="DQ144" s="170"/>
      <c r="DR144" s="171"/>
      <c r="DS144" s="169">
        <v>528584.92</v>
      </c>
      <c r="DT144" s="170"/>
      <c r="DU144" s="170"/>
      <c r="DV144" s="170"/>
      <c r="DW144" s="170"/>
      <c r="DX144" s="170"/>
      <c r="DY144" s="170"/>
      <c r="DZ144" s="170"/>
      <c r="EA144" s="170"/>
      <c r="EB144" s="170"/>
      <c r="EC144" s="170"/>
      <c r="ED144" s="170"/>
      <c r="EE144" s="171"/>
      <c r="EF144" s="198">
        <v>528584.92</v>
      </c>
      <c r="EG144" s="199"/>
      <c r="EH144" s="199"/>
      <c r="EI144" s="199"/>
      <c r="EJ144" s="199"/>
      <c r="EK144" s="199"/>
      <c r="EL144" s="199"/>
      <c r="EM144" s="199"/>
      <c r="EN144" s="199"/>
      <c r="EO144" s="199"/>
      <c r="EP144" s="199"/>
      <c r="EQ144" s="199"/>
      <c r="ER144" s="200"/>
      <c r="ES144" s="172"/>
      <c r="ET144" s="173"/>
      <c r="EU144" s="173"/>
      <c r="EV144" s="173"/>
      <c r="EW144" s="173"/>
      <c r="EX144" s="173"/>
      <c r="EY144" s="173"/>
      <c r="EZ144" s="173"/>
      <c r="FA144" s="173"/>
      <c r="FB144" s="173"/>
      <c r="FC144" s="173"/>
      <c r="FD144" s="173"/>
      <c r="FE144" s="174"/>
      <c r="GD144" s="7"/>
    </row>
    <row r="145" spans="1:167" ht="11.25" customHeight="1">
      <c r="A145" s="196" t="s">
        <v>207</v>
      </c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196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196"/>
      <c r="AX145" s="196"/>
      <c r="AY145" s="196"/>
      <c r="AZ145" s="196"/>
      <c r="BA145" s="196"/>
      <c r="BB145" s="196"/>
      <c r="BC145" s="196"/>
      <c r="BD145" s="196"/>
      <c r="BE145" s="196"/>
      <c r="BF145" s="196"/>
      <c r="BG145" s="196"/>
      <c r="BH145" s="196"/>
      <c r="BI145" s="196"/>
      <c r="BJ145" s="196"/>
      <c r="BK145" s="196"/>
      <c r="BL145" s="196"/>
      <c r="BM145" s="196"/>
      <c r="BN145" s="196"/>
      <c r="BO145" s="196"/>
      <c r="BP145" s="196"/>
      <c r="BQ145" s="196"/>
      <c r="BR145" s="196"/>
      <c r="BS145" s="196"/>
      <c r="BT145" s="196"/>
      <c r="BU145" s="196"/>
      <c r="BV145" s="196"/>
      <c r="BW145" s="196"/>
      <c r="BX145" s="93" t="s">
        <v>169</v>
      </c>
      <c r="BY145" s="197"/>
      <c r="BZ145" s="197"/>
      <c r="CA145" s="197"/>
      <c r="CB145" s="197"/>
      <c r="CC145" s="197"/>
      <c r="CD145" s="197"/>
      <c r="CE145" s="197"/>
      <c r="CF145" s="168" t="s">
        <v>170</v>
      </c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167"/>
      <c r="CS145" s="201" t="s">
        <v>212</v>
      </c>
      <c r="CT145" s="202"/>
      <c r="CU145" s="202"/>
      <c r="CV145" s="202"/>
      <c r="CW145" s="202"/>
      <c r="CX145" s="202"/>
      <c r="CY145" s="202"/>
      <c r="CZ145" s="202"/>
      <c r="DA145" s="202"/>
      <c r="DB145" s="202"/>
      <c r="DC145" s="202"/>
      <c r="DD145" s="202"/>
      <c r="DE145" s="203"/>
      <c r="DF145" s="169">
        <f>189300+454252</f>
        <v>643552</v>
      </c>
      <c r="DG145" s="170"/>
      <c r="DH145" s="170"/>
      <c r="DI145" s="170"/>
      <c r="DJ145" s="170"/>
      <c r="DK145" s="170"/>
      <c r="DL145" s="170"/>
      <c r="DM145" s="170"/>
      <c r="DN145" s="170"/>
      <c r="DO145" s="170"/>
      <c r="DP145" s="170"/>
      <c r="DQ145" s="170"/>
      <c r="DR145" s="171"/>
      <c r="DS145" s="169">
        <v>189300</v>
      </c>
      <c r="DT145" s="170"/>
      <c r="DU145" s="170"/>
      <c r="DV145" s="170"/>
      <c r="DW145" s="170"/>
      <c r="DX145" s="170"/>
      <c r="DY145" s="170"/>
      <c r="DZ145" s="170"/>
      <c r="EA145" s="170"/>
      <c r="EB145" s="170"/>
      <c r="EC145" s="170"/>
      <c r="ED145" s="170"/>
      <c r="EE145" s="171"/>
      <c r="EF145" s="198">
        <v>189300</v>
      </c>
      <c r="EG145" s="199"/>
      <c r="EH145" s="199"/>
      <c r="EI145" s="199"/>
      <c r="EJ145" s="199"/>
      <c r="EK145" s="199"/>
      <c r="EL145" s="199"/>
      <c r="EM145" s="199"/>
      <c r="EN145" s="199"/>
      <c r="EO145" s="199"/>
      <c r="EP145" s="199"/>
      <c r="EQ145" s="199"/>
      <c r="ER145" s="200"/>
      <c r="ES145" s="172"/>
      <c r="ET145" s="173"/>
      <c r="EU145" s="173"/>
      <c r="EV145" s="173"/>
      <c r="EW145" s="173"/>
      <c r="EX145" s="173"/>
      <c r="EY145" s="173"/>
      <c r="EZ145" s="173"/>
      <c r="FA145" s="173"/>
      <c r="FB145" s="173"/>
      <c r="FC145" s="173"/>
      <c r="FD145" s="173"/>
      <c r="FE145" s="174"/>
      <c r="FI145" s="7"/>
      <c r="FK145" s="6"/>
    </row>
    <row r="146" spans="1:161" ht="11.25" customHeight="1">
      <c r="A146" s="196" t="s">
        <v>207</v>
      </c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6"/>
      <c r="AK146" s="196"/>
      <c r="AL146" s="196"/>
      <c r="AM146" s="196"/>
      <c r="AN146" s="196"/>
      <c r="AO146" s="196"/>
      <c r="AP146" s="196"/>
      <c r="AQ146" s="196"/>
      <c r="AR146" s="196"/>
      <c r="AS146" s="196"/>
      <c r="AT146" s="196"/>
      <c r="AU146" s="196"/>
      <c r="AV146" s="196"/>
      <c r="AW146" s="196"/>
      <c r="AX146" s="196"/>
      <c r="AY146" s="196"/>
      <c r="AZ146" s="196"/>
      <c r="BA146" s="196"/>
      <c r="BB146" s="196"/>
      <c r="BC146" s="196"/>
      <c r="BD146" s="196"/>
      <c r="BE146" s="196"/>
      <c r="BF146" s="196"/>
      <c r="BG146" s="196"/>
      <c r="BH146" s="196"/>
      <c r="BI146" s="196"/>
      <c r="BJ146" s="196"/>
      <c r="BK146" s="196"/>
      <c r="BL146" s="196"/>
      <c r="BM146" s="196"/>
      <c r="BN146" s="196"/>
      <c r="BO146" s="196"/>
      <c r="BP146" s="196"/>
      <c r="BQ146" s="196"/>
      <c r="BR146" s="196"/>
      <c r="BS146" s="196"/>
      <c r="BT146" s="196"/>
      <c r="BU146" s="196"/>
      <c r="BV146" s="196"/>
      <c r="BW146" s="196"/>
      <c r="BX146" s="93" t="s">
        <v>169</v>
      </c>
      <c r="BY146" s="197"/>
      <c r="BZ146" s="197"/>
      <c r="CA146" s="197"/>
      <c r="CB146" s="197"/>
      <c r="CC146" s="197"/>
      <c r="CD146" s="197"/>
      <c r="CE146" s="197"/>
      <c r="CF146" s="168" t="s">
        <v>170</v>
      </c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167"/>
      <c r="CS146" s="201" t="s">
        <v>213</v>
      </c>
      <c r="CT146" s="202"/>
      <c r="CU146" s="202"/>
      <c r="CV146" s="202"/>
      <c r="CW146" s="202"/>
      <c r="CX146" s="202"/>
      <c r="CY146" s="202"/>
      <c r="CZ146" s="202"/>
      <c r="DA146" s="202"/>
      <c r="DB146" s="202"/>
      <c r="DC146" s="202"/>
      <c r="DD146" s="202"/>
      <c r="DE146" s="203"/>
      <c r="DF146" s="169">
        <f>308220+378330</f>
        <v>686550</v>
      </c>
      <c r="DG146" s="170"/>
      <c r="DH146" s="170"/>
      <c r="DI146" s="170"/>
      <c r="DJ146" s="170"/>
      <c r="DK146" s="170"/>
      <c r="DL146" s="170"/>
      <c r="DM146" s="170"/>
      <c r="DN146" s="170"/>
      <c r="DO146" s="170"/>
      <c r="DP146" s="170"/>
      <c r="DQ146" s="170"/>
      <c r="DR146" s="171"/>
      <c r="DS146" s="169">
        <v>308220</v>
      </c>
      <c r="DT146" s="170"/>
      <c r="DU146" s="170"/>
      <c r="DV146" s="170"/>
      <c r="DW146" s="170"/>
      <c r="DX146" s="170"/>
      <c r="DY146" s="170"/>
      <c r="DZ146" s="170"/>
      <c r="EA146" s="170"/>
      <c r="EB146" s="170"/>
      <c r="EC146" s="170"/>
      <c r="ED146" s="170"/>
      <c r="EE146" s="171"/>
      <c r="EF146" s="198">
        <v>308220</v>
      </c>
      <c r="EG146" s="199"/>
      <c r="EH146" s="199"/>
      <c r="EI146" s="199"/>
      <c r="EJ146" s="199"/>
      <c r="EK146" s="199"/>
      <c r="EL146" s="199"/>
      <c r="EM146" s="199"/>
      <c r="EN146" s="199"/>
      <c r="EO146" s="199"/>
      <c r="EP146" s="199"/>
      <c r="EQ146" s="199"/>
      <c r="ER146" s="200"/>
      <c r="ES146" s="172"/>
      <c r="ET146" s="173"/>
      <c r="EU146" s="173"/>
      <c r="EV146" s="173"/>
      <c r="EW146" s="173"/>
      <c r="EX146" s="173"/>
      <c r="EY146" s="173"/>
      <c r="EZ146" s="173"/>
      <c r="FA146" s="173"/>
      <c r="FB146" s="173"/>
      <c r="FC146" s="173"/>
      <c r="FD146" s="173"/>
      <c r="FE146" s="174"/>
    </row>
    <row r="147" spans="1:162" ht="11.25" customHeight="1">
      <c r="A147" s="196" t="s">
        <v>207</v>
      </c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6"/>
      <c r="AK147" s="196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AV147" s="196"/>
      <c r="AW147" s="196"/>
      <c r="AX147" s="196"/>
      <c r="AY147" s="196"/>
      <c r="AZ147" s="196"/>
      <c r="BA147" s="196"/>
      <c r="BB147" s="196"/>
      <c r="BC147" s="196"/>
      <c r="BD147" s="196"/>
      <c r="BE147" s="196"/>
      <c r="BF147" s="196"/>
      <c r="BG147" s="196"/>
      <c r="BH147" s="196"/>
      <c r="BI147" s="196"/>
      <c r="BJ147" s="196"/>
      <c r="BK147" s="196"/>
      <c r="BL147" s="196"/>
      <c r="BM147" s="196"/>
      <c r="BN147" s="196"/>
      <c r="BO147" s="196"/>
      <c r="BP147" s="196"/>
      <c r="BQ147" s="196"/>
      <c r="BR147" s="196"/>
      <c r="BS147" s="196"/>
      <c r="BT147" s="196"/>
      <c r="BU147" s="196"/>
      <c r="BV147" s="196"/>
      <c r="BW147" s="196"/>
      <c r="BX147" s="93" t="s">
        <v>169</v>
      </c>
      <c r="BY147" s="197"/>
      <c r="BZ147" s="197"/>
      <c r="CA147" s="197"/>
      <c r="CB147" s="197"/>
      <c r="CC147" s="197"/>
      <c r="CD147" s="197"/>
      <c r="CE147" s="197"/>
      <c r="CF147" s="168" t="s">
        <v>170</v>
      </c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167"/>
      <c r="CS147" s="201" t="s">
        <v>217</v>
      </c>
      <c r="CT147" s="202"/>
      <c r="CU147" s="202"/>
      <c r="CV147" s="202"/>
      <c r="CW147" s="202"/>
      <c r="CX147" s="202"/>
      <c r="CY147" s="202"/>
      <c r="CZ147" s="202"/>
      <c r="DA147" s="202"/>
      <c r="DB147" s="202"/>
      <c r="DC147" s="202"/>
      <c r="DD147" s="202"/>
      <c r="DE147" s="203"/>
      <c r="DF147" s="169">
        <f>491131.08+139142.93</f>
        <v>630274.01</v>
      </c>
      <c r="DG147" s="170"/>
      <c r="DH147" s="170"/>
      <c r="DI147" s="170"/>
      <c r="DJ147" s="170"/>
      <c r="DK147" s="170"/>
      <c r="DL147" s="170"/>
      <c r="DM147" s="170"/>
      <c r="DN147" s="170"/>
      <c r="DO147" s="170"/>
      <c r="DP147" s="170"/>
      <c r="DQ147" s="170"/>
      <c r="DR147" s="171"/>
      <c r="DS147" s="169">
        <v>491131</v>
      </c>
      <c r="DT147" s="170"/>
      <c r="DU147" s="170"/>
      <c r="DV147" s="170"/>
      <c r="DW147" s="170"/>
      <c r="DX147" s="170"/>
      <c r="DY147" s="170"/>
      <c r="DZ147" s="170"/>
      <c r="EA147" s="170"/>
      <c r="EB147" s="170"/>
      <c r="EC147" s="170"/>
      <c r="ED147" s="170"/>
      <c r="EE147" s="171"/>
      <c r="EF147" s="198">
        <v>491131</v>
      </c>
      <c r="EG147" s="199"/>
      <c r="EH147" s="199"/>
      <c r="EI147" s="199"/>
      <c r="EJ147" s="199"/>
      <c r="EK147" s="199"/>
      <c r="EL147" s="199"/>
      <c r="EM147" s="199"/>
      <c r="EN147" s="199"/>
      <c r="EO147" s="199"/>
      <c r="EP147" s="199"/>
      <c r="EQ147" s="199"/>
      <c r="ER147" s="200"/>
      <c r="ES147" s="172"/>
      <c r="ET147" s="173"/>
      <c r="EU147" s="173"/>
      <c r="EV147" s="173"/>
      <c r="EW147" s="173"/>
      <c r="EX147" s="173"/>
      <c r="EY147" s="173"/>
      <c r="EZ147" s="173"/>
      <c r="FA147" s="173"/>
      <c r="FB147" s="173"/>
      <c r="FC147" s="173"/>
      <c r="FD147" s="173"/>
      <c r="FE147" s="174"/>
      <c r="FF147" s="33"/>
    </row>
    <row r="148" spans="1:162" ht="11.25" customHeight="1">
      <c r="A148" s="196" t="s">
        <v>207</v>
      </c>
      <c r="B148" s="196"/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6"/>
      <c r="AK148" s="196"/>
      <c r="AL148" s="196"/>
      <c r="AM148" s="196"/>
      <c r="AN148" s="196"/>
      <c r="AO148" s="196"/>
      <c r="AP148" s="196"/>
      <c r="AQ148" s="196"/>
      <c r="AR148" s="196"/>
      <c r="AS148" s="196"/>
      <c r="AT148" s="196"/>
      <c r="AU148" s="196"/>
      <c r="AV148" s="196"/>
      <c r="AW148" s="196"/>
      <c r="AX148" s="196"/>
      <c r="AY148" s="196"/>
      <c r="AZ148" s="196"/>
      <c r="BA148" s="196"/>
      <c r="BB148" s="196"/>
      <c r="BC148" s="196"/>
      <c r="BD148" s="196"/>
      <c r="BE148" s="196"/>
      <c r="BF148" s="196"/>
      <c r="BG148" s="196"/>
      <c r="BH148" s="196"/>
      <c r="BI148" s="196"/>
      <c r="BJ148" s="196"/>
      <c r="BK148" s="196"/>
      <c r="BL148" s="196"/>
      <c r="BM148" s="196"/>
      <c r="BN148" s="196"/>
      <c r="BO148" s="196"/>
      <c r="BP148" s="196"/>
      <c r="BQ148" s="196"/>
      <c r="BR148" s="196"/>
      <c r="BS148" s="196"/>
      <c r="BT148" s="196"/>
      <c r="BU148" s="196"/>
      <c r="BV148" s="196"/>
      <c r="BW148" s="196"/>
      <c r="BX148" s="93" t="s">
        <v>169</v>
      </c>
      <c r="BY148" s="197"/>
      <c r="BZ148" s="197"/>
      <c r="CA148" s="197"/>
      <c r="CB148" s="197"/>
      <c r="CC148" s="197"/>
      <c r="CD148" s="197"/>
      <c r="CE148" s="197"/>
      <c r="CF148" s="168" t="s">
        <v>170</v>
      </c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167"/>
      <c r="CS148" s="201" t="s">
        <v>216</v>
      </c>
      <c r="CT148" s="202"/>
      <c r="CU148" s="202"/>
      <c r="CV148" s="202"/>
      <c r="CW148" s="202"/>
      <c r="CX148" s="202"/>
      <c r="CY148" s="202"/>
      <c r="CZ148" s="202"/>
      <c r="DA148" s="202"/>
      <c r="DB148" s="202"/>
      <c r="DC148" s="202"/>
      <c r="DD148" s="202"/>
      <c r="DE148" s="203"/>
      <c r="DF148" s="169">
        <f>7560+1805.15</f>
        <v>9365.15</v>
      </c>
      <c r="DG148" s="170"/>
      <c r="DH148" s="170"/>
      <c r="DI148" s="170"/>
      <c r="DJ148" s="170"/>
      <c r="DK148" s="170"/>
      <c r="DL148" s="170"/>
      <c r="DM148" s="170"/>
      <c r="DN148" s="170"/>
      <c r="DO148" s="170"/>
      <c r="DP148" s="170"/>
      <c r="DQ148" s="170"/>
      <c r="DR148" s="171"/>
      <c r="DS148" s="169">
        <v>7560</v>
      </c>
      <c r="DT148" s="170"/>
      <c r="DU148" s="170"/>
      <c r="DV148" s="170"/>
      <c r="DW148" s="170"/>
      <c r="DX148" s="170"/>
      <c r="DY148" s="170"/>
      <c r="DZ148" s="170"/>
      <c r="EA148" s="170"/>
      <c r="EB148" s="170"/>
      <c r="EC148" s="170"/>
      <c r="ED148" s="170"/>
      <c r="EE148" s="171"/>
      <c r="EF148" s="198">
        <v>7560</v>
      </c>
      <c r="EG148" s="199"/>
      <c r="EH148" s="199"/>
      <c r="EI148" s="199"/>
      <c r="EJ148" s="199"/>
      <c r="EK148" s="199"/>
      <c r="EL148" s="199"/>
      <c r="EM148" s="199"/>
      <c r="EN148" s="199"/>
      <c r="EO148" s="199"/>
      <c r="EP148" s="199"/>
      <c r="EQ148" s="199"/>
      <c r="ER148" s="200"/>
      <c r="ES148" s="172"/>
      <c r="ET148" s="173"/>
      <c r="EU148" s="173"/>
      <c r="EV148" s="173"/>
      <c r="EW148" s="173"/>
      <c r="EX148" s="173"/>
      <c r="EY148" s="173"/>
      <c r="EZ148" s="173"/>
      <c r="FA148" s="173"/>
      <c r="FB148" s="173"/>
      <c r="FC148" s="173"/>
      <c r="FD148" s="173"/>
      <c r="FE148" s="174"/>
      <c r="FF148" s="33"/>
    </row>
    <row r="149" spans="1:162" ht="11.25" customHeight="1">
      <c r="A149" s="196" t="s">
        <v>207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96"/>
      <c r="AX149" s="196"/>
      <c r="AY149" s="196"/>
      <c r="AZ149" s="196"/>
      <c r="BA149" s="196"/>
      <c r="BB149" s="196"/>
      <c r="BC149" s="196"/>
      <c r="BD149" s="196"/>
      <c r="BE149" s="196"/>
      <c r="BF149" s="196"/>
      <c r="BG149" s="196"/>
      <c r="BH149" s="196"/>
      <c r="BI149" s="196"/>
      <c r="BJ149" s="196"/>
      <c r="BK149" s="196"/>
      <c r="BL149" s="196"/>
      <c r="BM149" s="196"/>
      <c r="BN149" s="196"/>
      <c r="BO149" s="196"/>
      <c r="BP149" s="196"/>
      <c r="BQ149" s="196"/>
      <c r="BR149" s="196"/>
      <c r="BS149" s="196"/>
      <c r="BT149" s="196"/>
      <c r="BU149" s="196"/>
      <c r="BV149" s="196"/>
      <c r="BW149" s="196"/>
      <c r="BX149" s="93" t="s">
        <v>169</v>
      </c>
      <c r="BY149" s="197"/>
      <c r="BZ149" s="197"/>
      <c r="CA149" s="197"/>
      <c r="CB149" s="197"/>
      <c r="CC149" s="197"/>
      <c r="CD149" s="197"/>
      <c r="CE149" s="197"/>
      <c r="CF149" s="168" t="s">
        <v>170</v>
      </c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167"/>
      <c r="CS149" s="201" t="s">
        <v>229</v>
      </c>
      <c r="CT149" s="202"/>
      <c r="CU149" s="202"/>
      <c r="CV149" s="202"/>
      <c r="CW149" s="202"/>
      <c r="CX149" s="202"/>
      <c r="CY149" s="202"/>
      <c r="CZ149" s="202"/>
      <c r="DA149" s="202"/>
      <c r="DB149" s="202"/>
      <c r="DC149" s="202"/>
      <c r="DD149" s="202"/>
      <c r="DE149" s="203"/>
      <c r="DF149" s="169">
        <v>4442800</v>
      </c>
      <c r="DG149" s="170"/>
      <c r="DH149" s="170"/>
      <c r="DI149" s="170"/>
      <c r="DJ149" s="170"/>
      <c r="DK149" s="170"/>
      <c r="DL149" s="170"/>
      <c r="DM149" s="170"/>
      <c r="DN149" s="170"/>
      <c r="DO149" s="170"/>
      <c r="DP149" s="170"/>
      <c r="DQ149" s="170"/>
      <c r="DR149" s="171"/>
      <c r="DS149" s="50">
        <v>4526800</v>
      </c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2"/>
      <c r="EF149" s="206">
        <v>4526800</v>
      </c>
      <c r="EG149" s="207"/>
      <c r="EH149" s="207"/>
      <c r="EI149" s="207"/>
      <c r="EJ149" s="207"/>
      <c r="EK149" s="207"/>
      <c r="EL149" s="207"/>
      <c r="EM149" s="207"/>
      <c r="EN149" s="207"/>
      <c r="EO149" s="207"/>
      <c r="EP149" s="207"/>
      <c r="EQ149" s="207"/>
      <c r="ER149" s="208"/>
      <c r="ES149" s="172"/>
      <c r="ET149" s="173"/>
      <c r="EU149" s="173"/>
      <c r="EV149" s="173"/>
      <c r="EW149" s="173"/>
      <c r="EX149" s="173"/>
      <c r="EY149" s="173"/>
      <c r="EZ149" s="173"/>
      <c r="FA149" s="173"/>
      <c r="FB149" s="173"/>
      <c r="FC149" s="173"/>
      <c r="FD149" s="173"/>
      <c r="FE149" s="174"/>
      <c r="FF149" s="33"/>
    </row>
    <row r="150" spans="1:162" ht="11.25" customHeight="1">
      <c r="A150" s="196" t="s">
        <v>207</v>
      </c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6"/>
      <c r="AP150" s="196"/>
      <c r="AQ150" s="196"/>
      <c r="AR150" s="196"/>
      <c r="AS150" s="196"/>
      <c r="AT150" s="196"/>
      <c r="AU150" s="196"/>
      <c r="AV150" s="196"/>
      <c r="AW150" s="196"/>
      <c r="AX150" s="196"/>
      <c r="AY150" s="196"/>
      <c r="AZ150" s="196"/>
      <c r="BA150" s="196"/>
      <c r="BB150" s="196"/>
      <c r="BC150" s="196"/>
      <c r="BD150" s="196"/>
      <c r="BE150" s="196"/>
      <c r="BF150" s="196"/>
      <c r="BG150" s="196"/>
      <c r="BH150" s="196"/>
      <c r="BI150" s="196"/>
      <c r="BJ150" s="196"/>
      <c r="BK150" s="196"/>
      <c r="BL150" s="196"/>
      <c r="BM150" s="196"/>
      <c r="BN150" s="196"/>
      <c r="BO150" s="196"/>
      <c r="BP150" s="196"/>
      <c r="BQ150" s="196"/>
      <c r="BR150" s="196"/>
      <c r="BS150" s="196"/>
      <c r="BT150" s="196"/>
      <c r="BU150" s="196"/>
      <c r="BV150" s="196"/>
      <c r="BW150" s="196"/>
      <c r="BX150" s="93" t="s">
        <v>169</v>
      </c>
      <c r="BY150" s="197"/>
      <c r="BZ150" s="197"/>
      <c r="CA150" s="197"/>
      <c r="CB150" s="197"/>
      <c r="CC150" s="197"/>
      <c r="CD150" s="197"/>
      <c r="CE150" s="197"/>
      <c r="CF150" s="168" t="s">
        <v>170</v>
      </c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167"/>
      <c r="CS150" s="201" t="s">
        <v>218</v>
      </c>
      <c r="CT150" s="202"/>
      <c r="CU150" s="202"/>
      <c r="CV150" s="202"/>
      <c r="CW150" s="202"/>
      <c r="CX150" s="202"/>
      <c r="CY150" s="202"/>
      <c r="CZ150" s="202"/>
      <c r="DA150" s="202"/>
      <c r="DB150" s="202"/>
      <c r="DC150" s="202"/>
      <c r="DD150" s="202"/>
      <c r="DE150" s="203"/>
      <c r="DF150" s="169">
        <f>90182.45+100000</f>
        <v>190182.45</v>
      </c>
      <c r="DG150" s="170"/>
      <c r="DH150" s="170"/>
      <c r="DI150" s="170"/>
      <c r="DJ150" s="170"/>
      <c r="DK150" s="170"/>
      <c r="DL150" s="170"/>
      <c r="DM150" s="170"/>
      <c r="DN150" s="170"/>
      <c r="DO150" s="170"/>
      <c r="DP150" s="170"/>
      <c r="DQ150" s="170"/>
      <c r="DR150" s="171"/>
      <c r="DS150" s="169"/>
      <c r="DT150" s="170"/>
      <c r="DU150" s="170"/>
      <c r="DV150" s="170"/>
      <c r="DW150" s="170"/>
      <c r="DX150" s="170"/>
      <c r="DY150" s="170"/>
      <c r="DZ150" s="170"/>
      <c r="EA150" s="170"/>
      <c r="EB150" s="170"/>
      <c r="EC150" s="170"/>
      <c r="ED150" s="170"/>
      <c r="EE150" s="171"/>
      <c r="EF150" s="198"/>
      <c r="EG150" s="199"/>
      <c r="EH150" s="199"/>
      <c r="EI150" s="199"/>
      <c r="EJ150" s="199"/>
      <c r="EK150" s="199"/>
      <c r="EL150" s="199"/>
      <c r="EM150" s="199"/>
      <c r="EN150" s="199"/>
      <c r="EO150" s="199"/>
      <c r="EP150" s="199"/>
      <c r="EQ150" s="199"/>
      <c r="ER150" s="200"/>
      <c r="ES150" s="172"/>
      <c r="ET150" s="173"/>
      <c r="EU150" s="173"/>
      <c r="EV150" s="173"/>
      <c r="EW150" s="173"/>
      <c r="EX150" s="173"/>
      <c r="EY150" s="173"/>
      <c r="EZ150" s="173"/>
      <c r="FA150" s="173"/>
      <c r="FB150" s="173"/>
      <c r="FC150" s="173"/>
      <c r="FD150" s="173"/>
      <c r="FE150" s="174"/>
      <c r="FF150" s="45"/>
    </row>
    <row r="151" spans="1:161" ht="11.25" customHeight="1">
      <c r="A151" s="196" t="s">
        <v>207</v>
      </c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6"/>
      <c r="AP151" s="196"/>
      <c r="AQ151" s="196"/>
      <c r="AR151" s="196"/>
      <c r="AS151" s="196"/>
      <c r="AT151" s="196"/>
      <c r="AU151" s="196"/>
      <c r="AV151" s="196"/>
      <c r="AW151" s="196"/>
      <c r="AX151" s="196"/>
      <c r="AY151" s="196"/>
      <c r="AZ151" s="196"/>
      <c r="BA151" s="196"/>
      <c r="BB151" s="196"/>
      <c r="BC151" s="196"/>
      <c r="BD151" s="196"/>
      <c r="BE151" s="196"/>
      <c r="BF151" s="196"/>
      <c r="BG151" s="196"/>
      <c r="BH151" s="196"/>
      <c r="BI151" s="196"/>
      <c r="BJ151" s="196"/>
      <c r="BK151" s="196"/>
      <c r="BL151" s="196"/>
      <c r="BM151" s="196"/>
      <c r="BN151" s="196"/>
      <c r="BO151" s="196"/>
      <c r="BP151" s="196"/>
      <c r="BQ151" s="196"/>
      <c r="BR151" s="196"/>
      <c r="BS151" s="196"/>
      <c r="BT151" s="196"/>
      <c r="BU151" s="196"/>
      <c r="BV151" s="196"/>
      <c r="BW151" s="196"/>
      <c r="BX151" s="93" t="s">
        <v>169</v>
      </c>
      <c r="BY151" s="197"/>
      <c r="BZ151" s="197"/>
      <c r="CA151" s="197"/>
      <c r="CB151" s="197"/>
      <c r="CC151" s="197"/>
      <c r="CD151" s="197"/>
      <c r="CE151" s="197"/>
      <c r="CF151" s="168" t="s">
        <v>170</v>
      </c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167"/>
      <c r="CS151" s="201" t="s">
        <v>319</v>
      </c>
      <c r="CT151" s="202"/>
      <c r="CU151" s="202"/>
      <c r="CV151" s="202"/>
      <c r="CW151" s="202"/>
      <c r="CX151" s="202"/>
      <c r="CY151" s="202"/>
      <c r="CZ151" s="202"/>
      <c r="DA151" s="202"/>
      <c r="DB151" s="202"/>
      <c r="DC151" s="202"/>
      <c r="DD151" s="202"/>
      <c r="DE151" s="203"/>
      <c r="DF151" s="169">
        <v>34438</v>
      </c>
      <c r="DG151" s="170"/>
      <c r="DH151" s="170"/>
      <c r="DI151" s="170"/>
      <c r="DJ151" s="170"/>
      <c r="DK151" s="170"/>
      <c r="DL151" s="170"/>
      <c r="DM151" s="170"/>
      <c r="DN151" s="170"/>
      <c r="DO151" s="170"/>
      <c r="DP151" s="170"/>
      <c r="DQ151" s="170"/>
      <c r="DR151" s="171"/>
      <c r="DS151" s="169"/>
      <c r="DT151" s="170"/>
      <c r="DU151" s="170"/>
      <c r="DV151" s="170"/>
      <c r="DW151" s="170"/>
      <c r="DX151" s="170"/>
      <c r="DY151" s="170"/>
      <c r="DZ151" s="170"/>
      <c r="EA151" s="170"/>
      <c r="EB151" s="170"/>
      <c r="EC151" s="170"/>
      <c r="ED151" s="170"/>
      <c r="EE151" s="171"/>
      <c r="EF151" s="198"/>
      <c r="EG151" s="199"/>
      <c r="EH151" s="199"/>
      <c r="EI151" s="199"/>
      <c r="EJ151" s="199"/>
      <c r="EK151" s="199"/>
      <c r="EL151" s="199"/>
      <c r="EM151" s="199"/>
      <c r="EN151" s="199"/>
      <c r="EO151" s="199"/>
      <c r="EP151" s="199"/>
      <c r="EQ151" s="199"/>
      <c r="ER151" s="200"/>
      <c r="ES151" s="172"/>
      <c r="ET151" s="173"/>
      <c r="EU151" s="173"/>
      <c r="EV151" s="173"/>
      <c r="EW151" s="173"/>
      <c r="EX151" s="173"/>
      <c r="EY151" s="173"/>
      <c r="EZ151" s="173"/>
      <c r="FA151" s="173"/>
      <c r="FB151" s="173"/>
      <c r="FC151" s="173"/>
      <c r="FD151" s="173"/>
      <c r="FE151" s="174"/>
    </row>
    <row r="152" spans="1:161" ht="11.25" customHeight="1">
      <c r="A152" s="196" t="s">
        <v>207</v>
      </c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  <c r="AN152" s="196"/>
      <c r="AO152" s="196"/>
      <c r="AP152" s="196"/>
      <c r="AQ152" s="196"/>
      <c r="AR152" s="196"/>
      <c r="AS152" s="196"/>
      <c r="AT152" s="196"/>
      <c r="AU152" s="196"/>
      <c r="AV152" s="196"/>
      <c r="AW152" s="196"/>
      <c r="AX152" s="196"/>
      <c r="AY152" s="196"/>
      <c r="AZ152" s="196"/>
      <c r="BA152" s="196"/>
      <c r="BB152" s="196"/>
      <c r="BC152" s="196"/>
      <c r="BD152" s="196"/>
      <c r="BE152" s="196"/>
      <c r="BF152" s="196"/>
      <c r="BG152" s="196"/>
      <c r="BH152" s="196"/>
      <c r="BI152" s="196"/>
      <c r="BJ152" s="196"/>
      <c r="BK152" s="196"/>
      <c r="BL152" s="196"/>
      <c r="BM152" s="196"/>
      <c r="BN152" s="196"/>
      <c r="BO152" s="196"/>
      <c r="BP152" s="196"/>
      <c r="BQ152" s="196"/>
      <c r="BR152" s="196"/>
      <c r="BS152" s="196"/>
      <c r="BT152" s="196"/>
      <c r="BU152" s="196"/>
      <c r="BV152" s="196"/>
      <c r="BW152" s="196"/>
      <c r="BX152" s="93" t="s">
        <v>169</v>
      </c>
      <c r="BY152" s="197"/>
      <c r="BZ152" s="197"/>
      <c r="CA152" s="197"/>
      <c r="CB152" s="197"/>
      <c r="CC152" s="197"/>
      <c r="CD152" s="197"/>
      <c r="CE152" s="197"/>
      <c r="CF152" s="168" t="s">
        <v>170</v>
      </c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167"/>
      <c r="CS152" s="201"/>
      <c r="CT152" s="202"/>
      <c r="CU152" s="202"/>
      <c r="CV152" s="202"/>
      <c r="CW152" s="202"/>
      <c r="CX152" s="202"/>
      <c r="CY152" s="202"/>
      <c r="CZ152" s="202"/>
      <c r="DA152" s="202"/>
      <c r="DB152" s="202"/>
      <c r="DC152" s="202"/>
      <c r="DD152" s="202"/>
      <c r="DE152" s="203"/>
      <c r="DF152" s="169"/>
      <c r="DG152" s="170"/>
      <c r="DH152" s="170"/>
      <c r="DI152" s="170"/>
      <c r="DJ152" s="170"/>
      <c r="DK152" s="170"/>
      <c r="DL152" s="170"/>
      <c r="DM152" s="170"/>
      <c r="DN152" s="170"/>
      <c r="DO152" s="170"/>
      <c r="DP152" s="170"/>
      <c r="DQ152" s="170"/>
      <c r="DR152" s="171"/>
      <c r="DS152" s="169"/>
      <c r="DT152" s="170"/>
      <c r="DU152" s="170"/>
      <c r="DV152" s="170"/>
      <c r="DW152" s="170"/>
      <c r="DX152" s="170"/>
      <c r="DY152" s="170"/>
      <c r="DZ152" s="170"/>
      <c r="EA152" s="170"/>
      <c r="EB152" s="170"/>
      <c r="EC152" s="170"/>
      <c r="ED152" s="170"/>
      <c r="EE152" s="171"/>
      <c r="EF152" s="198"/>
      <c r="EG152" s="199"/>
      <c r="EH152" s="199"/>
      <c r="EI152" s="199"/>
      <c r="EJ152" s="199"/>
      <c r="EK152" s="199"/>
      <c r="EL152" s="199"/>
      <c r="EM152" s="199"/>
      <c r="EN152" s="199"/>
      <c r="EO152" s="199"/>
      <c r="EP152" s="199"/>
      <c r="EQ152" s="199"/>
      <c r="ER152" s="200"/>
      <c r="ES152" s="172"/>
      <c r="ET152" s="173"/>
      <c r="EU152" s="173"/>
      <c r="EV152" s="173"/>
      <c r="EW152" s="173"/>
      <c r="EX152" s="173"/>
      <c r="EY152" s="173"/>
      <c r="EZ152" s="173"/>
      <c r="FA152" s="173"/>
      <c r="FB152" s="173"/>
      <c r="FC152" s="173"/>
      <c r="FD152" s="173"/>
      <c r="FE152" s="174"/>
    </row>
    <row r="153" spans="1:161" ht="11.25" customHeight="1">
      <c r="A153" s="196" t="s">
        <v>207</v>
      </c>
      <c r="B153" s="196"/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6"/>
      <c r="AP153" s="196"/>
      <c r="AQ153" s="196"/>
      <c r="AR153" s="196"/>
      <c r="AS153" s="196"/>
      <c r="AT153" s="196"/>
      <c r="AU153" s="196"/>
      <c r="AV153" s="196"/>
      <c r="AW153" s="196"/>
      <c r="AX153" s="196"/>
      <c r="AY153" s="196"/>
      <c r="AZ153" s="196"/>
      <c r="BA153" s="196"/>
      <c r="BB153" s="196"/>
      <c r="BC153" s="196"/>
      <c r="BD153" s="196"/>
      <c r="BE153" s="196"/>
      <c r="BF153" s="196"/>
      <c r="BG153" s="196"/>
      <c r="BH153" s="196"/>
      <c r="BI153" s="196"/>
      <c r="BJ153" s="196"/>
      <c r="BK153" s="196"/>
      <c r="BL153" s="196"/>
      <c r="BM153" s="196"/>
      <c r="BN153" s="196"/>
      <c r="BO153" s="196"/>
      <c r="BP153" s="196"/>
      <c r="BQ153" s="196"/>
      <c r="BR153" s="196"/>
      <c r="BS153" s="196"/>
      <c r="BT153" s="196"/>
      <c r="BU153" s="196"/>
      <c r="BV153" s="196"/>
      <c r="BW153" s="196"/>
      <c r="BX153" s="93" t="s">
        <v>169</v>
      </c>
      <c r="BY153" s="197"/>
      <c r="BZ153" s="197"/>
      <c r="CA153" s="197"/>
      <c r="CB153" s="197"/>
      <c r="CC153" s="197"/>
      <c r="CD153" s="197"/>
      <c r="CE153" s="197"/>
      <c r="CF153" s="168" t="s">
        <v>170</v>
      </c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167"/>
      <c r="CS153" s="201"/>
      <c r="CT153" s="202"/>
      <c r="CU153" s="202"/>
      <c r="CV153" s="202"/>
      <c r="CW153" s="202"/>
      <c r="CX153" s="202"/>
      <c r="CY153" s="202"/>
      <c r="CZ153" s="202"/>
      <c r="DA153" s="202"/>
      <c r="DB153" s="202"/>
      <c r="DC153" s="202"/>
      <c r="DD153" s="202"/>
      <c r="DE153" s="203"/>
      <c r="DF153" s="169"/>
      <c r="DG153" s="170"/>
      <c r="DH153" s="170"/>
      <c r="DI153" s="170"/>
      <c r="DJ153" s="170"/>
      <c r="DK153" s="170"/>
      <c r="DL153" s="170"/>
      <c r="DM153" s="170"/>
      <c r="DN153" s="170"/>
      <c r="DO153" s="170"/>
      <c r="DP153" s="170"/>
      <c r="DQ153" s="170"/>
      <c r="DR153" s="171"/>
      <c r="DS153" s="169"/>
      <c r="DT153" s="170"/>
      <c r="DU153" s="170"/>
      <c r="DV153" s="170"/>
      <c r="DW153" s="170"/>
      <c r="DX153" s="170"/>
      <c r="DY153" s="170"/>
      <c r="DZ153" s="170"/>
      <c r="EA153" s="170"/>
      <c r="EB153" s="170"/>
      <c r="EC153" s="170"/>
      <c r="ED153" s="170"/>
      <c r="EE153" s="171"/>
      <c r="EF153" s="198"/>
      <c r="EG153" s="199"/>
      <c r="EH153" s="199"/>
      <c r="EI153" s="199"/>
      <c r="EJ153" s="199"/>
      <c r="EK153" s="199"/>
      <c r="EL153" s="199"/>
      <c r="EM153" s="199"/>
      <c r="EN153" s="199"/>
      <c r="EO153" s="199"/>
      <c r="EP153" s="199"/>
      <c r="EQ153" s="199"/>
      <c r="ER153" s="200"/>
      <c r="ES153" s="172"/>
      <c r="ET153" s="173"/>
      <c r="EU153" s="173"/>
      <c r="EV153" s="173"/>
      <c r="EW153" s="173"/>
      <c r="EX153" s="173"/>
      <c r="EY153" s="173"/>
      <c r="EZ153" s="173"/>
      <c r="FA153" s="173"/>
      <c r="FB153" s="173"/>
      <c r="FC153" s="173"/>
      <c r="FD153" s="173"/>
      <c r="FE153" s="174"/>
    </row>
    <row r="154" spans="1:161" ht="11.25" customHeight="1">
      <c r="A154" s="196" t="s">
        <v>207</v>
      </c>
      <c r="B154" s="196"/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6"/>
      <c r="AP154" s="196"/>
      <c r="AQ154" s="196"/>
      <c r="AR154" s="196"/>
      <c r="AS154" s="196"/>
      <c r="AT154" s="196"/>
      <c r="AU154" s="196"/>
      <c r="AV154" s="196"/>
      <c r="AW154" s="196"/>
      <c r="AX154" s="196"/>
      <c r="AY154" s="196"/>
      <c r="AZ154" s="196"/>
      <c r="BA154" s="196"/>
      <c r="BB154" s="196"/>
      <c r="BC154" s="196"/>
      <c r="BD154" s="196"/>
      <c r="BE154" s="196"/>
      <c r="BF154" s="196"/>
      <c r="BG154" s="196"/>
      <c r="BH154" s="196"/>
      <c r="BI154" s="196"/>
      <c r="BJ154" s="196"/>
      <c r="BK154" s="196"/>
      <c r="BL154" s="196"/>
      <c r="BM154" s="196"/>
      <c r="BN154" s="196"/>
      <c r="BO154" s="196"/>
      <c r="BP154" s="196"/>
      <c r="BQ154" s="196"/>
      <c r="BR154" s="196"/>
      <c r="BS154" s="196"/>
      <c r="BT154" s="196"/>
      <c r="BU154" s="196"/>
      <c r="BV154" s="196"/>
      <c r="BW154" s="196"/>
      <c r="BX154" s="93" t="s">
        <v>169</v>
      </c>
      <c r="BY154" s="197"/>
      <c r="BZ154" s="197"/>
      <c r="CA154" s="197"/>
      <c r="CB154" s="197"/>
      <c r="CC154" s="197"/>
      <c r="CD154" s="197"/>
      <c r="CE154" s="197"/>
      <c r="CF154" s="168" t="s">
        <v>170</v>
      </c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167"/>
      <c r="CS154" s="201"/>
      <c r="CT154" s="202"/>
      <c r="CU154" s="202"/>
      <c r="CV154" s="202"/>
      <c r="CW154" s="202"/>
      <c r="CX154" s="202"/>
      <c r="CY154" s="202"/>
      <c r="CZ154" s="202"/>
      <c r="DA154" s="202"/>
      <c r="DB154" s="202"/>
      <c r="DC154" s="202"/>
      <c r="DD154" s="202"/>
      <c r="DE154" s="203"/>
      <c r="DF154" s="169"/>
      <c r="DG154" s="170"/>
      <c r="DH154" s="170"/>
      <c r="DI154" s="170"/>
      <c r="DJ154" s="170"/>
      <c r="DK154" s="170"/>
      <c r="DL154" s="170"/>
      <c r="DM154" s="170"/>
      <c r="DN154" s="170"/>
      <c r="DO154" s="170"/>
      <c r="DP154" s="170"/>
      <c r="DQ154" s="170"/>
      <c r="DR154" s="171"/>
      <c r="DS154" s="169"/>
      <c r="DT154" s="170"/>
      <c r="DU154" s="170"/>
      <c r="DV154" s="170"/>
      <c r="DW154" s="170"/>
      <c r="DX154" s="170"/>
      <c r="DY154" s="170"/>
      <c r="DZ154" s="170"/>
      <c r="EA154" s="170"/>
      <c r="EB154" s="170"/>
      <c r="EC154" s="170"/>
      <c r="ED154" s="170"/>
      <c r="EE154" s="171"/>
      <c r="EF154" s="198"/>
      <c r="EG154" s="199"/>
      <c r="EH154" s="199"/>
      <c r="EI154" s="199"/>
      <c r="EJ154" s="199"/>
      <c r="EK154" s="199"/>
      <c r="EL154" s="199"/>
      <c r="EM154" s="199"/>
      <c r="EN154" s="199"/>
      <c r="EO154" s="199"/>
      <c r="EP154" s="199"/>
      <c r="EQ154" s="199"/>
      <c r="ER154" s="200"/>
      <c r="ES154" s="172"/>
      <c r="ET154" s="173"/>
      <c r="EU154" s="173"/>
      <c r="EV154" s="173"/>
      <c r="EW154" s="173"/>
      <c r="EX154" s="173"/>
      <c r="EY154" s="173"/>
      <c r="EZ154" s="173"/>
      <c r="FA154" s="173"/>
      <c r="FB154" s="173"/>
      <c r="FC154" s="173"/>
      <c r="FD154" s="173"/>
      <c r="FE154" s="174"/>
    </row>
    <row r="155" spans="1:161" ht="11.25" customHeight="1">
      <c r="A155" s="196" t="s">
        <v>207</v>
      </c>
      <c r="B155" s="196"/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6"/>
      <c r="AP155" s="196"/>
      <c r="AQ155" s="196"/>
      <c r="AR155" s="196"/>
      <c r="AS155" s="196"/>
      <c r="AT155" s="196"/>
      <c r="AU155" s="196"/>
      <c r="AV155" s="196"/>
      <c r="AW155" s="196"/>
      <c r="AX155" s="196"/>
      <c r="AY155" s="196"/>
      <c r="AZ155" s="196"/>
      <c r="BA155" s="196"/>
      <c r="BB155" s="196"/>
      <c r="BC155" s="196"/>
      <c r="BD155" s="196"/>
      <c r="BE155" s="196"/>
      <c r="BF155" s="196"/>
      <c r="BG155" s="196"/>
      <c r="BH155" s="196"/>
      <c r="BI155" s="196"/>
      <c r="BJ155" s="196"/>
      <c r="BK155" s="196"/>
      <c r="BL155" s="196"/>
      <c r="BM155" s="196"/>
      <c r="BN155" s="196"/>
      <c r="BO155" s="196"/>
      <c r="BP155" s="196"/>
      <c r="BQ155" s="196"/>
      <c r="BR155" s="196"/>
      <c r="BS155" s="196"/>
      <c r="BT155" s="196"/>
      <c r="BU155" s="196"/>
      <c r="BV155" s="196"/>
      <c r="BW155" s="196"/>
      <c r="BX155" s="93" t="s">
        <v>169</v>
      </c>
      <c r="BY155" s="197"/>
      <c r="BZ155" s="197"/>
      <c r="CA155" s="197"/>
      <c r="CB155" s="197"/>
      <c r="CC155" s="197"/>
      <c r="CD155" s="197"/>
      <c r="CE155" s="197"/>
      <c r="CF155" s="168" t="s">
        <v>170</v>
      </c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167"/>
      <c r="CS155" s="201"/>
      <c r="CT155" s="202"/>
      <c r="CU155" s="202"/>
      <c r="CV155" s="202"/>
      <c r="CW155" s="202"/>
      <c r="CX155" s="202"/>
      <c r="CY155" s="202"/>
      <c r="CZ155" s="202"/>
      <c r="DA155" s="202"/>
      <c r="DB155" s="202"/>
      <c r="DC155" s="202"/>
      <c r="DD155" s="202"/>
      <c r="DE155" s="203"/>
      <c r="DF155" s="169"/>
      <c r="DG155" s="170"/>
      <c r="DH155" s="170"/>
      <c r="DI155" s="170"/>
      <c r="DJ155" s="170"/>
      <c r="DK155" s="170"/>
      <c r="DL155" s="170"/>
      <c r="DM155" s="170"/>
      <c r="DN155" s="170"/>
      <c r="DO155" s="170"/>
      <c r="DP155" s="170"/>
      <c r="DQ155" s="170"/>
      <c r="DR155" s="171"/>
      <c r="DS155" s="169"/>
      <c r="DT155" s="170"/>
      <c r="DU155" s="170"/>
      <c r="DV155" s="170"/>
      <c r="DW155" s="170"/>
      <c r="DX155" s="170"/>
      <c r="DY155" s="170"/>
      <c r="DZ155" s="170"/>
      <c r="EA155" s="170"/>
      <c r="EB155" s="170"/>
      <c r="EC155" s="170"/>
      <c r="ED155" s="170"/>
      <c r="EE155" s="171"/>
      <c r="EF155" s="198"/>
      <c r="EG155" s="199"/>
      <c r="EH155" s="199"/>
      <c r="EI155" s="199"/>
      <c r="EJ155" s="199"/>
      <c r="EK155" s="199"/>
      <c r="EL155" s="199"/>
      <c r="EM155" s="199"/>
      <c r="EN155" s="199"/>
      <c r="EO155" s="199"/>
      <c r="EP155" s="199"/>
      <c r="EQ155" s="199"/>
      <c r="ER155" s="200"/>
      <c r="ES155" s="172"/>
      <c r="ET155" s="173"/>
      <c r="EU155" s="173"/>
      <c r="EV155" s="173"/>
      <c r="EW155" s="173"/>
      <c r="EX155" s="173"/>
      <c r="EY155" s="173"/>
      <c r="EZ155" s="173"/>
      <c r="FA155" s="173"/>
      <c r="FB155" s="173"/>
      <c r="FC155" s="173"/>
      <c r="FD155" s="173"/>
      <c r="FE155" s="174"/>
    </row>
    <row r="156" spans="1:161" ht="11.25" customHeight="1">
      <c r="A156" s="196" t="s">
        <v>207</v>
      </c>
      <c r="B156" s="196"/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196"/>
      <c r="AS156" s="196"/>
      <c r="AT156" s="196"/>
      <c r="AU156" s="196"/>
      <c r="AV156" s="196"/>
      <c r="AW156" s="196"/>
      <c r="AX156" s="196"/>
      <c r="AY156" s="196"/>
      <c r="AZ156" s="196"/>
      <c r="BA156" s="196"/>
      <c r="BB156" s="196"/>
      <c r="BC156" s="196"/>
      <c r="BD156" s="196"/>
      <c r="BE156" s="196"/>
      <c r="BF156" s="196"/>
      <c r="BG156" s="196"/>
      <c r="BH156" s="196"/>
      <c r="BI156" s="196"/>
      <c r="BJ156" s="196"/>
      <c r="BK156" s="196"/>
      <c r="BL156" s="196"/>
      <c r="BM156" s="196"/>
      <c r="BN156" s="196"/>
      <c r="BO156" s="196"/>
      <c r="BP156" s="196"/>
      <c r="BQ156" s="196"/>
      <c r="BR156" s="196"/>
      <c r="BS156" s="196"/>
      <c r="BT156" s="196"/>
      <c r="BU156" s="196"/>
      <c r="BV156" s="196"/>
      <c r="BW156" s="196"/>
      <c r="BX156" s="93" t="s">
        <v>169</v>
      </c>
      <c r="BY156" s="197"/>
      <c r="BZ156" s="197"/>
      <c r="CA156" s="197"/>
      <c r="CB156" s="197"/>
      <c r="CC156" s="197"/>
      <c r="CD156" s="197"/>
      <c r="CE156" s="197"/>
      <c r="CF156" s="168" t="s">
        <v>170</v>
      </c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167"/>
      <c r="CS156" s="201"/>
      <c r="CT156" s="202"/>
      <c r="CU156" s="202"/>
      <c r="CV156" s="202"/>
      <c r="CW156" s="202"/>
      <c r="CX156" s="202"/>
      <c r="CY156" s="202"/>
      <c r="CZ156" s="202"/>
      <c r="DA156" s="202"/>
      <c r="DB156" s="202"/>
      <c r="DC156" s="202"/>
      <c r="DD156" s="202"/>
      <c r="DE156" s="203"/>
      <c r="DF156" s="169"/>
      <c r="DG156" s="170"/>
      <c r="DH156" s="170"/>
      <c r="DI156" s="170"/>
      <c r="DJ156" s="170"/>
      <c r="DK156" s="170"/>
      <c r="DL156" s="170"/>
      <c r="DM156" s="170"/>
      <c r="DN156" s="170"/>
      <c r="DO156" s="170"/>
      <c r="DP156" s="170"/>
      <c r="DQ156" s="170"/>
      <c r="DR156" s="171"/>
      <c r="DS156" s="169"/>
      <c r="DT156" s="170"/>
      <c r="DU156" s="170"/>
      <c r="DV156" s="170"/>
      <c r="DW156" s="170"/>
      <c r="DX156" s="170"/>
      <c r="DY156" s="170"/>
      <c r="DZ156" s="170"/>
      <c r="EA156" s="170"/>
      <c r="EB156" s="170"/>
      <c r="EC156" s="170"/>
      <c r="ED156" s="170"/>
      <c r="EE156" s="171"/>
      <c r="EF156" s="198"/>
      <c r="EG156" s="199"/>
      <c r="EH156" s="199"/>
      <c r="EI156" s="199"/>
      <c r="EJ156" s="199"/>
      <c r="EK156" s="199"/>
      <c r="EL156" s="199"/>
      <c r="EM156" s="199"/>
      <c r="EN156" s="199"/>
      <c r="EO156" s="199"/>
      <c r="EP156" s="199"/>
      <c r="EQ156" s="199"/>
      <c r="ER156" s="200"/>
      <c r="ES156" s="172"/>
      <c r="ET156" s="173"/>
      <c r="EU156" s="173"/>
      <c r="EV156" s="173"/>
      <c r="EW156" s="173"/>
      <c r="EX156" s="173"/>
      <c r="EY156" s="173"/>
      <c r="EZ156" s="173"/>
      <c r="FA156" s="173"/>
      <c r="FB156" s="173"/>
      <c r="FC156" s="173"/>
      <c r="FD156" s="173"/>
      <c r="FE156" s="174"/>
    </row>
    <row r="157" spans="1:162" ht="11.25" customHeight="1">
      <c r="A157" s="56" t="s">
        <v>313</v>
      </c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58" t="s">
        <v>173</v>
      </c>
      <c r="BY157" s="59"/>
      <c r="BZ157" s="59"/>
      <c r="CA157" s="59"/>
      <c r="CB157" s="59"/>
      <c r="CC157" s="59"/>
      <c r="CD157" s="59"/>
      <c r="CE157" s="60"/>
      <c r="CF157" s="61" t="s">
        <v>312</v>
      </c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60"/>
      <c r="CS157" s="201" t="s">
        <v>208</v>
      </c>
      <c r="CT157" s="202"/>
      <c r="CU157" s="202"/>
      <c r="CV157" s="202"/>
      <c r="CW157" s="202"/>
      <c r="CX157" s="202"/>
      <c r="CY157" s="202"/>
      <c r="CZ157" s="202"/>
      <c r="DA157" s="202"/>
      <c r="DB157" s="202"/>
      <c r="DC157" s="202"/>
      <c r="DD157" s="202"/>
      <c r="DE157" s="203"/>
      <c r="DF157" s="169">
        <v>371343.26</v>
      </c>
      <c r="DG157" s="170"/>
      <c r="DH157" s="170"/>
      <c r="DI157" s="170"/>
      <c r="DJ157" s="170"/>
      <c r="DK157" s="170"/>
      <c r="DL157" s="170"/>
      <c r="DM157" s="170"/>
      <c r="DN157" s="170"/>
      <c r="DO157" s="170"/>
      <c r="DP157" s="170"/>
      <c r="DQ157" s="170"/>
      <c r="DR157" s="171"/>
      <c r="DS157" s="169">
        <v>393774.26</v>
      </c>
      <c r="DT157" s="170"/>
      <c r="DU157" s="170"/>
      <c r="DV157" s="170"/>
      <c r="DW157" s="170"/>
      <c r="DX157" s="170"/>
      <c r="DY157" s="170"/>
      <c r="DZ157" s="170"/>
      <c r="EA157" s="170"/>
      <c r="EB157" s="170"/>
      <c r="EC157" s="170"/>
      <c r="ED157" s="170"/>
      <c r="EE157" s="171"/>
      <c r="EF157" s="198">
        <v>393774.26</v>
      </c>
      <c r="EG157" s="199"/>
      <c r="EH157" s="199"/>
      <c r="EI157" s="199"/>
      <c r="EJ157" s="199"/>
      <c r="EK157" s="199"/>
      <c r="EL157" s="199"/>
      <c r="EM157" s="199"/>
      <c r="EN157" s="199"/>
      <c r="EO157" s="199"/>
      <c r="EP157" s="199"/>
      <c r="EQ157" s="199"/>
      <c r="ER157" s="200"/>
      <c r="ES157" s="53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5"/>
      <c r="FF157" s="36"/>
    </row>
    <row r="158" spans="1:162" ht="11.25" customHeight="1">
      <c r="A158" s="56" t="s">
        <v>313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58" t="s">
        <v>173</v>
      </c>
      <c r="BY158" s="59"/>
      <c r="BZ158" s="59"/>
      <c r="CA158" s="59"/>
      <c r="CB158" s="59"/>
      <c r="CC158" s="59"/>
      <c r="CD158" s="59"/>
      <c r="CE158" s="60"/>
      <c r="CF158" s="61" t="s">
        <v>312</v>
      </c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60"/>
      <c r="CS158" s="201" t="s">
        <v>209</v>
      </c>
      <c r="CT158" s="202"/>
      <c r="CU158" s="202"/>
      <c r="CV158" s="202"/>
      <c r="CW158" s="202"/>
      <c r="CX158" s="202"/>
      <c r="CY158" s="202"/>
      <c r="CZ158" s="202"/>
      <c r="DA158" s="202"/>
      <c r="DB158" s="202"/>
      <c r="DC158" s="202"/>
      <c r="DD158" s="202"/>
      <c r="DE158" s="203"/>
      <c r="DF158" s="169">
        <v>5060179.49</v>
      </c>
      <c r="DG158" s="170"/>
      <c r="DH158" s="170"/>
      <c r="DI158" s="170"/>
      <c r="DJ158" s="170"/>
      <c r="DK158" s="170"/>
      <c r="DL158" s="170"/>
      <c r="DM158" s="170"/>
      <c r="DN158" s="170"/>
      <c r="DO158" s="170"/>
      <c r="DP158" s="170"/>
      <c r="DQ158" s="170"/>
      <c r="DR158" s="171"/>
      <c r="DS158" s="169">
        <v>5660179.49</v>
      </c>
      <c r="DT158" s="170"/>
      <c r="DU158" s="170"/>
      <c r="DV158" s="170"/>
      <c r="DW158" s="170"/>
      <c r="DX158" s="170"/>
      <c r="DY158" s="170"/>
      <c r="DZ158" s="170"/>
      <c r="EA158" s="170"/>
      <c r="EB158" s="170"/>
      <c r="EC158" s="170"/>
      <c r="ED158" s="170"/>
      <c r="EE158" s="171"/>
      <c r="EF158" s="198">
        <v>6020179.49</v>
      </c>
      <c r="EG158" s="199"/>
      <c r="EH158" s="199"/>
      <c r="EI158" s="199"/>
      <c r="EJ158" s="199"/>
      <c r="EK158" s="199"/>
      <c r="EL158" s="199"/>
      <c r="EM158" s="199"/>
      <c r="EN158" s="199"/>
      <c r="EO158" s="199"/>
      <c r="EP158" s="199"/>
      <c r="EQ158" s="199"/>
      <c r="ER158" s="200"/>
      <c r="ES158" s="53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5"/>
      <c r="FF158" s="36"/>
    </row>
    <row r="159" spans="1:161" ht="11.25" customHeight="1">
      <c r="A159" s="56" t="s">
        <v>172</v>
      </c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58" t="s">
        <v>314</v>
      </c>
      <c r="BY159" s="59"/>
      <c r="BZ159" s="59"/>
      <c r="CA159" s="59"/>
      <c r="CB159" s="59"/>
      <c r="CC159" s="59"/>
      <c r="CD159" s="59"/>
      <c r="CE159" s="60"/>
      <c r="CF159" s="61" t="s">
        <v>174</v>
      </c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60"/>
      <c r="CS159" s="201"/>
      <c r="CT159" s="202"/>
      <c r="CU159" s="202"/>
      <c r="CV159" s="202"/>
      <c r="CW159" s="202"/>
      <c r="CX159" s="202"/>
      <c r="CY159" s="202"/>
      <c r="CZ159" s="202"/>
      <c r="DA159" s="202"/>
      <c r="DB159" s="202"/>
      <c r="DC159" s="202"/>
      <c r="DD159" s="202"/>
      <c r="DE159" s="203"/>
      <c r="DF159" s="50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2"/>
      <c r="DS159" s="50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2"/>
      <c r="EF159" s="206"/>
      <c r="EG159" s="207"/>
      <c r="EH159" s="207"/>
      <c r="EI159" s="207"/>
      <c r="EJ159" s="207"/>
      <c r="EK159" s="207"/>
      <c r="EL159" s="207"/>
      <c r="EM159" s="207"/>
      <c r="EN159" s="207"/>
      <c r="EO159" s="207"/>
      <c r="EP159" s="207"/>
      <c r="EQ159" s="207"/>
      <c r="ER159" s="208"/>
      <c r="ES159" s="53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5"/>
    </row>
    <row r="160" spans="1:161" ht="33.75" customHeight="1">
      <c r="A160" s="181" t="s">
        <v>175</v>
      </c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82"/>
      <c r="AR160" s="182"/>
      <c r="AS160" s="182"/>
      <c r="AT160" s="182"/>
      <c r="AU160" s="182"/>
      <c r="AV160" s="182"/>
      <c r="AW160" s="182"/>
      <c r="AX160" s="182"/>
      <c r="AY160" s="182"/>
      <c r="AZ160" s="182"/>
      <c r="BA160" s="182"/>
      <c r="BB160" s="182"/>
      <c r="BC160" s="182"/>
      <c r="BD160" s="182"/>
      <c r="BE160" s="182"/>
      <c r="BF160" s="182"/>
      <c r="BG160" s="182"/>
      <c r="BH160" s="182"/>
      <c r="BI160" s="182"/>
      <c r="BJ160" s="182"/>
      <c r="BK160" s="182"/>
      <c r="BL160" s="182"/>
      <c r="BM160" s="182"/>
      <c r="BN160" s="182"/>
      <c r="BO160" s="182"/>
      <c r="BP160" s="182"/>
      <c r="BQ160" s="182"/>
      <c r="BR160" s="182"/>
      <c r="BS160" s="182"/>
      <c r="BT160" s="182"/>
      <c r="BU160" s="182"/>
      <c r="BV160" s="182"/>
      <c r="BW160" s="182"/>
      <c r="BX160" s="58" t="s">
        <v>315</v>
      </c>
      <c r="BY160" s="59"/>
      <c r="BZ160" s="59"/>
      <c r="CA160" s="59"/>
      <c r="CB160" s="59"/>
      <c r="CC160" s="59"/>
      <c r="CD160" s="59"/>
      <c r="CE160" s="60"/>
      <c r="CF160" s="61" t="s">
        <v>176</v>
      </c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60"/>
      <c r="CS160" s="61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60"/>
      <c r="DF160" s="50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2"/>
      <c r="DS160" s="50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2"/>
      <c r="EF160" s="50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2"/>
      <c r="ES160" s="53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5"/>
    </row>
    <row r="161" spans="1:228" ht="22.5" customHeight="1">
      <c r="A161" s="181" t="s">
        <v>177</v>
      </c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82"/>
      <c r="AR161" s="182"/>
      <c r="AS161" s="182"/>
      <c r="AT161" s="182"/>
      <c r="AU161" s="182"/>
      <c r="AV161" s="182"/>
      <c r="AW161" s="182"/>
      <c r="AX161" s="182"/>
      <c r="AY161" s="182"/>
      <c r="AZ161" s="182"/>
      <c r="BA161" s="182"/>
      <c r="BB161" s="182"/>
      <c r="BC161" s="182"/>
      <c r="BD161" s="182"/>
      <c r="BE161" s="182"/>
      <c r="BF161" s="182"/>
      <c r="BG161" s="182"/>
      <c r="BH161" s="182"/>
      <c r="BI161" s="182"/>
      <c r="BJ161" s="182"/>
      <c r="BK161" s="182"/>
      <c r="BL161" s="182"/>
      <c r="BM161" s="182"/>
      <c r="BN161" s="182"/>
      <c r="BO161" s="182"/>
      <c r="BP161" s="182"/>
      <c r="BQ161" s="182"/>
      <c r="BR161" s="182"/>
      <c r="BS161" s="182"/>
      <c r="BT161" s="182"/>
      <c r="BU161" s="182"/>
      <c r="BV161" s="182"/>
      <c r="BW161" s="182"/>
      <c r="BX161" s="58" t="s">
        <v>316</v>
      </c>
      <c r="BY161" s="59"/>
      <c r="BZ161" s="59"/>
      <c r="CA161" s="59"/>
      <c r="CB161" s="59"/>
      <c r="CC161" s="59"/>
      <c r="CD161" s="59"/>
      <c r="CE161" s="60"/>
      <c r="CF161" s="61" t="s">
        <v>178</v>
      </c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60"/>
      <c r="CS161" s="61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60"/>
      <c r="DF161" s="50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2"/>
      <c r="DS161" s="50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2"/>
      <c r="EF161" s="50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2"/>
      <c r="ES161" s="53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5"/>
      <c r="HT161" s="7">
        <f>DF138+DF139+DF141+DF149+DF157+DF158</f>
        <v>15732561.66</v>
      </c>
    </row>
    <row r="162" spans="1:161" ht="12.75" customHeight="1">
      <c r="A162" s="209" t="s">
        <v>179</v>
      </c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  <c r="AU162" s="209"/>
      <c r="AV162" s="209"/>
      <c r="AW162" s="209"/>
      <c r="AX162" s="209"/>
      <c r="AY162" s="209"/>
      <c r="AZ162" s="209"/>
      <c r="BA162" s="209"/>
      <c r="BB162" s="209"/>
      <c r="BC162" s="209"/>
      <c r="BD162" s="209"/>
      <c r="BE162" s="209"/>
      <c r="BF162" s="209"/>
      <c r="BG162" s="209"/>
      <c r="BH162" s="209"/>
      <c r="BI162" s="209"/>
      <c r="BJ162" s="209"/>
      <c r="BK162" s="209"/>
      <c r="BL162" s="209"/>
      <c r="BM162" s="209"/>
      <c r="BN162" s="209"/>
      <c r="BO162" s="209"/>
      <c r="BP162" s="209"/>
      <c r="BQ162" s="209"/>
      <c r="BR162" s="209"/>
      <c r="BS162" s="209"/>
      <c r="BT162" s="209"/>
      <c r="BU162" s="209"/>
      <c r="BV162" s="209"/>
      <c r="BW162" s="209"/>
      <c r="BX162" s="210" t="s">
        <v>180</v>
      </c>
      <c r="BY162" s="211"/>
      <c r="BZ162" s="211"/>
      <c r="CA162" s="211"/>
      <c r="CB162" s="211"/>
      <c r="CC162" s="211"/>
      <c r="CD162" s="211"/>
      <c r="CE162" s="212"/>
      <c r="CF162" s="213" t="s">
        <v>181</v>
      </c>
      <c r="CG162" s="211"/>
      <c r="CH162" s="211"/>
      <c r="CI162" s="211"/>
      <c r="CJ162" s="211"/>
      <c r="CK162" s="211"/>
      <c r="CL162" s="211"/>
      <c r="CM162" s="211"/>
      <c r="CN162" s="211"/>
      <c r="CO162" s="211"/>
      <c r="CP162" s="211"/>
      <c r="CQ162" s="211"/>
      <c r="CR162" s="212"/>
      <c r="CS162" s="61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60"/>
      <c r="DF162" s="50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2"/>
      <c r="DS162" s="50"/>
      <c r="DT162" s="51"/>
      <c r="DU162" s="51"/>
      <c r="DV162" s="51"/>
      <c r="DW162" s="51"/>
      <c r="DX162" s="51"/>
      <c r="DY162" s="51"/>
      <c r="DZ162" s="51"/>
      <c r="EA162" s="51"/>
      <c r="EB162" s="51"/>
      <c r="EC162" s="51"/>
      <c r="ED162" s="51"/>
      <c r="EE162" s="52"/>
      <c r="EF162" s="50"/>
      <c r="EG162" s="51"/>
      <c r="EH162" s="51"/>
      <c r="EI162" s="51"/>
      <c r="EJ162" s="51"/>
      <c r="EK162" s="51"/>
      <c r="EL162" s="51"/>
      <c r="EM162" s="51"/>
      <c r="EN162" s="51"/>
      <c r="EO162" s="51"/>
      <c r="EP162" s="51"/>
      <c r="EQ162" s="51"/>
      <c r="ER162" s="52"/>
      <c r="ES162" s="53" t="s">
        <v>42</v>
      </c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5"/>
    </row>
    <row r="163" spans="1:161" ht="22.5" customHeight="1">
      <c r="A163" s="214" t="s">
        <v>182</v>
      </c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5"/>
      <c r="AK163" s="215"/>
      <c r="AL163" s="215"/>
      <c r="AM163" s="215"/>
      <c r="AN163" s="215"/>
      <c r="AO163" s="215"/>
      <c r="AP163" s="215"/>
      <c r="AQ163" s="215"/>
      <c r="AR163" s="215"/>
      <c r="AS163" s="215"/>
      <c r="AT163" s="215"/>
      <c r="AU163" s="215"/>
      <c r="AV163" s="215"/>
      <c r="AW163" s="215"/>
      <c r="AX163" s="215"/>
      <c r="AY163" s="215"/>
      <c r="AZ163" s="215"/>
      <c r="BA163" s="215"/>
      <c r="BB163" s="215"/>
      <c r="BC163" s="215"/>
      <c r="BD163" s="215"/>
      <c r="BE163" s="215"/>
      <c r="BF163" s="215"/>
      <c r="BG163" s="215"/>
      <c r="BH163" s="215"/>
      <c r="BI163" s="215"/>
      <c r="BJ163" s="215"/>
      <c r="BK163" s="215"/>
      <c r="BL163" s="215"/>
      <c r="BM163" s="215"/>
      <c r="BN163" s="215"/>
      <c r="BO163" s="215"/>
      <c r="BP163" s="215"/>
      <c r="BQ163" s="215"/>
      <c r="BR163" s="215"/>
      <c r="BS163" s="215"/>
      <c r="BT163" s="215"/>
      <c r="BU163" s="215"/>
      <c r="BV163" s="215"/>
      <c r="BW163" s="215"/>
      <c r="BX163" s="216" t="s">
        <v>183</v>
      </c>
      <c r="BY163" s="217"/>
      <c r="BZ163" s="217"/>
      <c r="CA163" s="217"/>
      <c r="CB163" s="217"/>
      <c r="CC163" s="217"/>
      <c r="CD163" s="217"/>
      <c r="CE163" s="218"/>
      <c r="CF163" s="219"/>
      <c r="CG163" s="217"/>
      <c r="CH163" s="217"/>
      <c r="CI163" s="217"/>
      <c r="CJ163" s="217"/>
      <c r="CK163" s="217"/>
      <c r="CL163" s="217"/>
      <c r="CM163" s="217"/>
      <c r="CN163" s="217"/>
      <c r="CO163" s="217"/>
      <c r="CP163" s="217"/>
      <c r="CQ163" s="217"/>
      <c r="CR163" s="218"/>
      <c r="CS163" s="61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60"/>
      <c r="DF163" s="50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2"/>
      <c r="DS163" s="50"/>
      <c r="DT163" s="51"/>
      <c r="DU163" s="51"/>
      <c r="DV163" s="51"/>
      <c r="DW163" s="51"/>
      <c r="DX163" s="51"/>
      <c r="DY163" s="51"/>
      <c r="DZ163" s="51"/>
      <c r="EA163" s="51"/>
      <c r="EB163" s="51"/>
      <c r="EC163" s="51"/>
      <c r="ED163" s="51"/>
      <c r="EE163" s="52"/>
      <c r="EF163" s="50"/>
      <c r="EG163" s="51"/>
      <c r="EH163" s="51"/>
      <c r="EI163" s="51"/>
      <c r="EJ163" s="51"/>
      <c r="EK163" s="51"/>
      <c r="EL163" s="51"/>
      <c r="EM163" s="51"/>
      <c r="EN163" s="51"/>
      <c r="EO163" s="51"/>
      <c r="EP163" s="51"/>
      <c r="EQ163" s="51"/>
      <c r="ER163" s="52"/>
      <c r="ES163" s="53" t="s">
        <v>42</v>
      </c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5"/>
    </row>
    <row r="164" spans="1:161" ht="12.75" customHeight="1">
      <c r="A164" s="214" t="s">
        <v>184</v>
      </c>
      <c r="B164" s="215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  <c r="AU164" s="215"/>
      <c r="AV164" s="215"/>
      <c r="AW164" s="215"/>
      <c r="AX164" s="215"/>
      <c r="AY164" s="215"/>
      <c r="AZ164" s="215"/>
      <c r="BA164" s="215"/>
      <c r="BB164" s="215"/>
      <c r="BC164" s="215"/>
      <c r="BD164" s="215"/>
      <c r="BE164" s="215"/>
      <c r="BF164" s="215"/>
      <c r="BG164" s="215"/>
      <c r="BH164" s="215"/>
      <c r="BI164" s="215"/>
      <c r="BJ164" s="215"/>
      <c r="BK164" s="215"/>
      <c r="BL164" s="215"/>
      <c r="BM164" s="215"/>
      <c r="BN164" s="215"/>
      <c r="BO164" s="215"/>
      <c r="BP164" s="215"/>
      <c r="BQ164" s="215"/>
      <c r="BR164" s="215"/>
      <c r="BS164" s="215"/>
      <c r="BT164" s="215"/>
      <c r="BU164" s="215"/>
      <c r="BV164" s="215"/>
      <c r="BW164" s="215"/>
      <c r="BX164" s="216" t="s">
        <v>185</v>
      </c>
      <c r="BY164" s="217"/>
      <c r="BZ164" s="217"/>
      <c r="CA164" s="217"/>
      <c r="CB164" s="217"/>
      <c r="CC164" s="217"/>
      <c r="CD164" s="217"/>
      <c r="CE164" s="218"/>
      <c r="CF164" s="219"/>
      <c r="CG164" s="217"/>
      <c r="CH164" s="217"/>
      <c r="CI164" s="217"/>
      <c r="CJ164" s="217"/>
      <c r="CK164" s="217"/>
      <c r="CL164" s="217"/>
      <c r="CM164" s="217"/>
      <c r="CN164" s="217"/>
      <c r="CO164" s="217"/>
      <c r="CP164" s="217"/>
      <c r="CQ164" s="217"/>
      <c r="CR164" s="218"/>
      <c r="CS164" s="61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60"/>
      <c r="DF164" s="50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2"/>
      <c r="DS164" s="50"/>
      <c r="DT164" s="51"/>
      <c r="DU164" s="51"/>
      <c r="DV164" s="51"/>
      <c r="DW164" s="51"/>
      <c r="DX164" s="51"/>
      <c r="DY164" s="51"/>
      <c r="DZ164" s="51"/>
      <c r="EA164" s="51"/>
      <c r="EB164" s="51"/>
      <c r="EC164" s="51"/>
      <c r="ED164" s="51"/>
      <c r="EE164" s="52"/>
      <c r="EF164" s="50"/>
      <c r="EG164" s="51"/>
      <c r="EH164" s="51"/>
      <c r="EI164" s="51"/>
      <c r="EJ164" s="51"/>
      <c r="EK164" s="51"/>
      <c r="EL164" s="51"/>
      <c r="EM164" s="51"/>
      <c r="EN164" s="51"/>
      <c r="EO164" s="51"/>
      <c r="EP164" s="51"/>
      <c r="EQ164" s="51"/>
      <c r="ER164" s="52"/>
      <c r="ES164" s="53" t="s">
        <v>42</v>
      </c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5"/>
    </row>
    <row r="165" spans="1:161" ht="9" customHeight="1">
      <c r="A165" s="214" t="s">
        <v>187</v>
      </c>
      <c r="B165" s="215"/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  <c r="AW165" s="215"/>
      <c r="AX165" s="215"/>
      <c r="AY165" s="215"/>
      <c r="AZ165" s="215"/>
      <c r="BA165" s="215"/>
      <c r="BB165" s="215"/>
      <c r="BC165" s="215"/>
      <c r="BD165" s="215"/>
      <c r="BE165" s="215"/>
      <c r="BF165" s="215"/>
      <c r="BG165" s="215"/>
      <c r="BH165" s="215"/>
      <c r="BI165" s="215"/>
      <c r="BJ165" s="215"/>
      <c r="BK165" s="215"/>
      <c r="BL165" s="215"/>
      <c r="BM165" s="215"/>
      <c r="BN165" s="215"/>
      <c r="BO165" s="215"/>
      <c r="BP165" s="215"/>
      <c r="BQ165" s="215"/>
      <c r="BR165" s="215"/>
      <c r="BS165" s="215"/>
      <c r="BT165" s="215"/>
      <c r="BU165" s="215"/>
      <c r="BV165" s="215"/>
      <c r="BW165" s="215"/>
      <c r="BX165" s="216" t="s">
        <v>186</v>
      </c>
      <c r="BY165" s="217"/>
      <c r="BZ165" s="217"/>
      <c r="CA165" s="217"/>
      <c r="CB165" s="217"/>
      <c r="CC165" s="217"/>
      <c r="CD165" s="217"/>
      <c r="CE165" s="218"/>
      <c r="CF165" s="219"/>
      <c r="CG165" s="217"/>
      <c r="CH165" s="217"/>
      <c r="CI165" s="217"/>
      <c r="CJ165" s="217"/>
      <c r="CK165" s="217"/>
      <c r="CL165" s="217"/>
      <c r="CM165" s="217"/>
      <c r="CN165" s="217"/>
      <c r="CO165" s="217"/>
      <c r="CP165" s="217"/>
      <c r="CQ165" s="217"/>
      <c r="CR165" s="218"/>
      <c r="CS165" s="61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60"/>
      <c r="DF165" s="50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2"/>
      <c r="DS165" s="50"/>
      <c r="DT165" s="51"/>
      <c r="DU165" s="51"/>
      <c r="DV165" s="51"/>
      <c r="DW165" s="51"/>
      <c r="DX165" s="51"/>
      <c r="DY165" s="51"/>
      <c r="DZ165" s="51"/>
      <c r="EA165" s="51"/>
      <c r="EB165" s="51"/>
      <c r="EC165" s="51"/>
      <c r="ED165" s="51"/>
      <c r="EE165" s="52"/>
      <c r="EF165" s="50"/>
      <c r="EG165" s="51"/>
      <c r="EH165" s="51"/>
      <c r="EI165" s="51"/>
      <c r="EJ165" s="51"/>
      <c r="EK165" s="51"/>
      <c r="EL165" s="51"/>
      <c r="EM165" s="51"/>
      <c r="EN165" s="51"/>
      <c r="EO165" s="51"/>
      <c r="EP165" s="51"/>
      <c r="EQ165" s="51"/>
      <c r="ER165" s="52"/>
      <c r="ES165" s="53" t="s">
        <v>42</v>
      </c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5"/>
    </row>
    <row r="166" spans="1:161" ht="8.25" customHeight="1">
      <c r="A166" s="209" t="s">
        <v>188</v>
      </c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10" t="s">
        <v>189</v>
      </c>
      <c r="BY166" s="211"/>
      <c r="BZ166" s="211"/>
      <c r="CA166" s="211"/>
      <c r="CB166" s="211"/>
      <c r="CC166" s="211"/>
      <c r="CD166" s="211"/>
      <c r="CE166" s="212"/>
      <c r="CF166" s="213" t="s">
        <v>42</v>
      </c>
      <c r="CG166" s="211"/>
      <c r="CH166" s="211"/>
      <c r="CI166" s="211"/>
      <c r="CJ166" s="211"/>
      <c r="CK166" s="211"/>
      <c r="CL166" s="211"/>
      <c r="CM166" s="211"/>
      <c r="CN166" s="211"/>
      <c r="CO166" s="211"/>
      <c r="CP166" s="211"/>
      <c r="CQ166" s="211"/>
      <c r="CR166" s="212"/>
      <c r="CS166" s="61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60"/>
      <c r="DF166" s="50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2"/>
      <c r="DS166" s="50"/>
      <c r="DT166" s="51"/>
      <c r="DU166" s="51"/>
      <c r="DV166" s="51"/>
      <c r="DW166" s="51"/>
      <c r="DX166" s="51"/>
      <c r="DY166" s="51"/>
      <c r="DZ166" s="51"/>
      <c r="EA166" s="51"/>
      <c r="EB166" s="51"/>
      <c r="EC166" s="51"/>
      <c r="ED166" s="51"/>
      <c r="EE166" s="52"/>
      <c r="EF166" s="50"/>
      <c r="EG166" s="51"/>
      <c r="EH166" s="51"/>
      <c r="EI166" s="51"/>
      <c r="EJ166" s="51"/>
      <c r="EK166" s="51"/>
      <c r="EL166" s="51"/>
      <c r="EM166" s="51"/>
      <c r="EN166" s="51"/>
      <c r="EO166" s="51"/>
      <c r="EP166" s="51"/>
      <c r="EQ166" s="51"/>
      <c r="ER166" s="52"/>
      <c r="ES166" s="53" t="s">
        <v>42</v>
      </c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5"/>
    </row>
    <row r="167" spans="1:161" ht="19.5" customHeight="1">
      <c r="A167" s="214" t="s">
        <v>190</v>
      </c>
      <c r="B167" s="215"/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  <c r="AU167" s="215"/>
      <c r="AV167" s="215"/>
      <c r="AW167" s="215"/>
      <c r="AX167" s="215"/>
      <c r="AY167" s="215"/>
      <c r="AZ167" s="215"/>
      <c r="BA167" s="215"/>
      <c r="BB167" s="215"/>
      <c r="BC167" s="215"/>
      <c r="BD167" s="215"/>
      <c r="BE167" s="215"/>
      <c r="BF167" s="215"/>
      <c r="BG167" s="215"/>
      <c r="BH167" s="215"/>
      <c r="BI167" s="215"/>
      <c r="BJ167" s="215"/>
      <c r="BK167" s="215"/>
      <c r="BL167" s="215"/>
      <c r="BM167" s="215"/>
      <c r="BN167" s="215"/>
      <c r="BO167" s="215"/>
      <c r="BP167" s="215"/>
      <c r="BQ167" s="215"/>
      <c r="BR167" s="215"/>
      <c r="BS167" s="215"/>
      <c r="BT167" s="215"/>
      <c r="BU167" s="215"/>
      <c r="BV167" s="215"/>
      <c r="BW167" s="215"/>
      <c r="BX167" s="216" t="s">
        <v>191</v>
      </c>
      <c r="BY167" s="217"/>
      <c r="BZ167" s="217"/>
      <c r="CA167" s="217"/>
      <c r="CB167" s="217"/>
      <c r="CC167" s="217"/>
      <c r="CD167" s="217"/>
      <c r="CE167" s="218"/>
      <c r="CF167" s="219" t="s">
        <v>192</v>
      </c>
      <c r="CG167" s="217"/>
      <c r="CH167" s="217"/>
      <c r="CI167" s="217"/>
      <c r="CJ167" s="217"/>
      <c r="CK167" s="217"/>
      <c r="CL167" s="217"/>
      <c r="CM167" s="217"/>
      <c r="CN167" s="217"/>
      <c r="CO167" s="217"/>
      <c r="CP167" s="217"/>
      <c r="CQ167" s="217"/>
      <c r="CR167" s="218"/>
      <c r="CS167" s="61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60"/>
      <c r="DF167" s="50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2"/>
      <c r="DS167" s="50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2"/>
      <c r="EF167" s="50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  <c r="EQ167" s="51"/>
      <c r="ER167" s="52"/>
      <c r="ES167" s="53" t="s">
        <v>42</v>
      </c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5"/>
    </row>
    <row r="168" spans="1:161" ht="9" customHeight="1" hidden="1" thickBot="1">
      <c r="A168" s="214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  <c r="AU168" s="215"/>
      <c r="AV168" s="215"/>
      <c r="AW168" s="215"/>
      <c r="AX168" s="215"/>
      <c r="AY168" s="215"/>
      <c r="AZ168" s="215"/>
      <c r="BA168" s="215"/>
      <c r="BB168" s="215"/>
      <c r="BC168" s="215"/>
      <c r="BD168" s="215"/>
      <c r="BE168" s="215"/>
      <c r="BF168" s="215"/>
      <c r="BG168" s="215"/>
      <c r="BH168" s="215"/>
      <c r="BI168" s="215"/>
      <c r="BJ168" s="215"/>
      <c r="BK168" s="215"/>
      <c r="BL168" s="215"/>
      <c r="BM168" s="215"/>
      <c r="BN168" s="215"/>
      <c r="BO168" s="215"/>
      <c r="BP168" s="215"/>
      <c r="BQ168" s="215"/>
      <c r="BR168" s="215"/>
      <c r="BS168" s="215"/>
      <c r="BT168" s="215"/>
      <c r="BU168" s="215"/>
      <c r="BV168" s="215"/>
      <c r="BW168" s="215"/>
      <c r="BX168" s="226"/>
      <c r="BY168" s="227"/>
      <c r="BZ168" s="227"/>
      <c r="CA168" s="227"/>
      <c r="CB168" s="227"/>
      <c r="CC168" s="227"/>
      <c r="CD168" s="227"/>
      <c r="CE168" s="228"/>
      <c r="CF168" s="229"/>
      <c r="CG168" s="227"/>
      <c r="CH168" s="227"/>
      <c r="CI168" s="227"/>
      <c r="CJ168" s="227"/>
      <c r="CK168" s="227"/>
      <c r="CL168" s="227"/>
      <c r="CM168" s="227"/>
      <c r="CN168" s="227"/>
      <c r="CO168" s="227"/>
      <c r="CP168" s="227"/>
      <c r="CQ168" s="227"/>
      <c r="CR168" s="228"/>
      <c r="CS168" s="195"/>
      <c r="CT168" s="193"/>
      <c r="CU168" s="193"/>
      <c r="CV168" s="193"/>
      <c r="CW168" s="193"/>
      <c r="CX168" s="193"/>
      <c r="CY168" s="193"/>
      <c r="CZ168" s="193"/>
      <c r="DA168" s="193"/>
      <c r="DB168" s="193"/>
      <c r="DC168" s="193"/>
      <c r="DD168" s="193"/>
      <c r="DE168" s="194"/>
      <c r="DF168" s="183"/>
      <c r="DG168" s="184"/>
      <c r="DH168" s="184"/>
      <c r="DI168" s="184"/>
      <c r="DJ168" s="184"/>
      <c r="DK168" s="184"/>
      <c r="DL168" s="184"/>
      <c r="DM168" s="184"/>
      <c r="DN168" s="184"/>
      <c r="DO168" s="184"/>
      <c r="DP168" s="184"/>
      <c r="DQ168" s="184"/>
      <c r="DR168" s="185"/>
      <c r="DS168" s="183"/>
      <c r="DT168" s="184"/>
      <c r="DU168" s="184"/>
      <c r="DV168" s="184"/>
      <c r="DW168" s="184"/>
      <c r="DX168" s="184"/>
      <c r="DY168" s="184"/>
      <c r="DZ168" s="184"/>
      <c r="EA168" s="184"/>
      <c r="EB168" s="184"/>
      <c r="EC168" s="184"/>
      <c r="ED168" s="184"/>
      <c r="EE168" s="185"/>
      <c r="EF168" s="220"/>
      <c r="EG168" s="221"/>
      <c r="EH168" s="221"/>
      <c r="EI168" s="221"/>
      <c r="EJ168" s="221"/>
      <c r="EK168" s="221"/>
      <c r="EL168" s="221"/>
      <c r="EM168" s="221"/>
      <c r="EN168" s="221"/>
      <c r="EO168" s="221"/>
      <c r="EP168" s="221"/>
      <c r="EQ168" s="221"/>
      <c r="ER168" s="222"/>
      <c r="ES168" s="223"/>
      <c r="ET168" s="224"/>
      <c r="EU168" s="224"/>
      <c r="EV168" s="224"/>
      <c r="EW168" s="224"/>
      <c r="EX168" s="224"/>
      <c r="EY168" s="224"/>
      <c r="EZ168" s="224"/>
      <c r="FA168" s="224"/>
      <c r="FB168" s="224"/>
      <c r="FC168" s="224"/>
      <c r="FD168" s="224"/>
      <c r="FE168" s="225"/>
    </row>
    <row r="169" spans="97:135" ht="3" customHeight="1" hidden="1"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</row>
    <row r="170" spans="97:135" ht="11.25"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</row>
  </sheetData>
  <sheetProtection/>
  <mergeCells count="1170">
    <mergeCell ref="EF150:ER150"/>
    <mergeCell ref="ES150:FE150"/>
    <mergeCell ref="A150:BW150"/>
    <mergeCell ref="BX150:CE150"/>
    <mergeCell ref="CF150:CR150"/>
    <mergeCell ref="CS150:DE150"/>
    <mergeCell ref="DF150:DR150"/>
    <mergeCell ref="DS150:EE150"/>
    <mergeCell ref="EF158:ER158"/>
    <mergeCell ref="ES158:FE158"/>
    <mergeCell ref="A157:BW157"/>
    <mergeCell ref="BX157:CE157"/>
    <mergeCell ref="CF157:CR157"/>
    <mergeCell ref="CS157:DE157"/>
    <mergeCell ref="DF157:DR157"/>
    <mergeCell ref="DS157:EE157"/>
    <mergeCell ref="EF157:ER157"/>
    <mergeCell ref="ES157:FE157"/>
    <mergeCell ref="A158:BW158"/>
    <mergeCell ref="BX158:CE158"/>
    <mergeCell ref="CF158:CR158"/>
    <mergeCell ref="CS158:DE158"/>
    <mergeCell ref="DF158:DR158"/>
    <mergeCell ref="DS158:EE158"/>
    <mergeCell ref="ES147:FE147"/>
    <mergeCell ref="A147:BW147"/>
    <mergeCell ref="BX147:CE147"/>
    <mergeCell ref="CF147:CR147"/>
    <mergeCell ref="CS147:DE147"/>
    <mergeCell ref="DF147:DR147"/>
    <mergeCell ref="DS147:EE147"/>
    <mergeCell ref="ES148:FE148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EF147:ER147"/>
    <mergeCell ref="EF55:ER55"/>
    <mergeCell ref="ES55:FE55"/>
    <mergeCell ref="BX85:CE85"/>
    <mergeCell ref="A148:BW148"/>
    <mergeCell ref="BX148:CE148"/>
    <mergeCell ref="CF148:CR148"/>
    <mergeCell ref="CS148:DE148"/>
    <mergeCell ref="DF148:DR148"/>
    <mergeCell ref="DS148:EE148"/>
    <mergeCell ref="EF148:ER148"/>
    <mergeCell ref="A55:BW55"/>
    <mergeCell ref="BX55:CE55"/>
    <mergeCell ref="CF55:CR55"/>
    <mergeCell ref="CS55:DE55"/>
    <mergeCell ref="DF55:DR55"/>
    <mergeCell ref="DS55:EE55"/>
    <mergeCell ref="CS85:DE85"/>
    <mergeCell ref="DF85:DR85"/>
    <mergeCell ref="DS85:EE85"/>
    <mergeCell ref="EF85:ER85"/>
    <mergeCell ref="EF88:ER88"/>
    <mergeCell ref="ES85:FE85"/>
    <mergeCell ref="EF87:ER87"/>
    <mergeCell ref="ES87:FE87"/>
    <mergeCell ref="ES149:FE149"/>
    <mergeCell ref="A52:BW52"/>
    <mergeCell ref="BX52:CE52"/>
    <mergeCell ref="CF52:CR52"/>
    <mergeCell ref="CS52:DE52"/>
    <mergeCell ref="DF52:DR52"/>
    <mergeCell ref="DS52:EE52"/>
    <mergeCell ref="A85:BW85"/>
    <mergeCell ref="EF52:ER52"/>
    <mergeCell ref="CF85:CR85"/>
    <mergeCell ref="ES52:FE52"/>
    <mergeCell ref="A149:BW149"/>
    <mergeCell ref="BX149:CE149"/>
    <mergeCell ref="CF149:CR149"/>
    <mergeCell ref="CS149:DE149"/>
    <mergeCell ref="DF149:DR149"/>
    <mergeCell ref="DS149:EE149"/>
    <mergeCell ref="EF146:ER146"/>
    <mergeCell ref="ES146:FE146"/>
    <mergeCell ref="A145:BW145"/>
    <mergeCell ref="EF168:ER168"/>
    <mergeCell ref="ES168:FE168"/>
    <mergeCell ref="A168:BW168"/>
    <mergeCell ref="BX168:CE168"/>
    <mergeCell ref="CF168:CR168"/>
    <mergeCell ref="CS168:DE168"/>
    <mergeCell ref="DF168:DR168"/>
    <mergeCell ref="DS168:EE168"/>
    <mergeCell ref="EF166:ER166"/>
    <mergeCell ref="ES166:FE166"/>
    <mergeCell ref="A167:BW167"/>
    <mergeCell ref="BX167:CE167"/>
    <mergeCell ref="CF167:CR167"/>
    <mergeCell ref="CS167:DE167"/>
    <mergeCell ref="DF167:DR167"/>
    <mergeCell ref="DS167:EE167"/>
    <mergeCell ref="EF167:ER167"/>
    <mergeCell ref="ES167:FE167"/>
    <mergeCell ref="A166:BW166"/>
    <mergeCell ref="BX166:CE166"/>
    <mergeCell ref="CF166:CR166"/>
    <mergeCell ref="CS166:DE166"/>
    <mergeCell ref="DF166:DR166"/>
    <mergeCell ref="DS166:EE166"/>
    <mergeCell ref="EF164:ER164"/>
    <mergeCell ref="ES164:FE164"/>
    <mergeCell ref="A165:BW165"/>
    <mergeCell ref="BX165:CE165"/>
    <mergeCell ref="CF165:CR165"/>
    <mergeCell ref="CS165:DE165"/>
    <mergeCell ref="DF165:DR165"/>
    <mergeCell ref="DS165:EE165"/>
    <mergeCell ref="EF165:ER165"/>
    <mergeCell ref="ES165:FE165"/>
    <mergeCell ref="A164:BW164"/>
    <mergeCell ref="BX164:CE164"/>
    <mergeCell ref="CF164:CR164"/>
    <mergeCell ref="CS164:DE164"/>
    <mergeCell ref="DF164:DR164"/>
    <mergeCell ref="DS164:EE164"/>
    <mergeCell ref="EF162:ER162"/>
    <mergeCell ref="ES162:FE162"/>
    <mergeCell ref="A163:BW163"/>
    <mergeCell ref="BX163:CE163"/>
    <mergeCell ref="CF163:CR163"/>
    <mergeCell ref="CS163:DE163"/>
    <mergeCell ref="DF163:DR163"/>
    <mergeCell ref="DS163:EE163"/>
    <mergeCell ref="EF163:ER163"/>
    <mergeCell ref="ES163:FE163"/>
    <mergeCell ref="A162:BW162"/>
    <mergeCell ref="BX162:CE162"/>
    <mergeCell ref="CF162:CR162"/>
    <mergeCell ref="CS162:DE162"/>
    <mergeCell ref="DF162:DR162"/>
    <mergeCell ref="DS162:EE162"/>
    <mergeCell ref="EF160:ER160"/>
    <mergeCell ref="ES160:FE160"/>
    <mergeCell ref="A161:BW161"/>
    <mergeCell ref="BX161:CE161"/>
    <mergeCell ref="CF161:CR161"/>
    <mergeCell ref="CS161:DE161"/>
    <mergeCell ref="DF161:DR161"/>
    <mergeCell ref="DS161:EE161"/>
    <mergeCell ref="EF161:ER161"/>
    <mergeCell ref="ES161:FE161"/>
    <mergeCell ref="A160:BW160"/>
    <mergeCell ref="BX160:CE160"/>
    <mergeCell ref="CF160:CR160"/>
    <mergeCell ref="CS160:DE160"/>
    <mergeCell ref="DF160:DR160"/>
    <mergeCell ref="DS160:EE160"/>
    <mergeCell ref="EF156:ER156"/>
    <mergeCell ref="ES156:FE156"/>
    <mergeCell ref="A159:BW159"/>
    <mergeCell ref="BX159:CE159"/>
    <mergeCell ref="CF159:CR159"/>
    <mergeCell ref="CS159:DE159"/>
    <mergeCell ref="DF159:DR159"/>
    <mergeCell ref="DS159:EE159"/>
    <mergeCell ref="EF159:ER159"/>
    <mergeCell ref="ES159:FE159"/>
    <mergeCell ref="A156:BW156"/>
    <mergeCell ref="BX156:CE156"/>
    <mergeCell ref="CF156:CR156"/>
    <mergeCell ref="CS156:DE156"/>
    <mergeCell ref="DF156:DR156"/>
    <mergeCell ref="DS156:EE156"/>
    <mergeCell ref="EF154:ER154"/>
    <mergeCell ref="ES154:FE154"/>
    <mergeCell ref="A155:BW155"/>
    <mergeCell ref="BX155:CE155"/>
    <mergeCell ref="CF155:CR155"/>
    <mergeCell ref="CS155:DE155"/>
    <mergeCell ref="DF155:DR155"/>
    <mergeCell ref="DS155:EE155"/>
    <mergeCell ref="EF155:ER155"/>
    <mergeCell ref="ES155:FE155"/>
    <mergeCell ref="A154:BW154"/>
    <mergeCell ref="BX154:CE154"/>
    <mergeCell ref="CF154:CR154"/>
    <mergeCell ref="CS154:DE154"/>
    <mergeCell ref="DF154:DR154"/>
    <mergeCell ref="DS154:EE154"/>
    <mergeCell ref="EF152:ER152"/>
    <mergeCell ref="ES152:FE152"/>
    <mergeCell ref="A153:BW153"/>
    <mergeCell ref="BX153:CE153"/>
    <mergeCell ref="CF153:CR153"/>
    <mergeCell ref="CS153:DE153"/>
    <mergeCell ref="DF153:DR153"/>
    <mergeCell ref="DS153:EE153"/>
    <mergeCell ref="EF153:ER153"/>
    <mergeCell ref="ES153:FE153"/>
    <mergeCell ref="A152:BW152"/>
    <mergeCell ref="BX152:CE152"/>
    <mergeCell ref="CF152:CR152"/>
    <mergeCell ref="CS152:DE152"/>
    <mergeCell ref="DF152:DR152"/>
    <mergeCell ref="DS152:EE152"/>
    <mergeCell ref="ES151:FE151"/>
    <mergeCell ref="A146:BW146"/>
    <mergeCell ref="BX146:CE146"/>
    <mergeCell ref="CF146:CR146"/>
    <mergeCell ref="CS146:DE146"/>
    <mergeCell ref="DF146:DR146"/>
    <mergeCell ref="DS146:EE146"/>
    <mergeCell ref="A151:BW151"/>
    <mergeCell ref="BX151:CE151"/>
    <mergeCell ref="CF151:CR151"/>
    <mergeCell ref="CF145:CR145"/>
    <mergeCell ref="CS145:DE145"/>
    <mergeCell ref="DF145:DR145"/>
    <mergeCell ref="DS145:EE145"/>
    <mergeCell ref="EF145:ER145"/>
    <mergeCell ref="EF151:ER151"/>
    <mergeCell ref="CS151:DE151"/>
    <mergeCell ref="DF151:DR151"/>
    <mergeCell ref="DS151:EE151"/>
    <mergeCell ref="EF149:ER149"/>
    <mergeCell ref="ES145:FE145"/>
    <mergeCell ref="A144:BW144"/>
    <mergeCell ref="BX144:CE144"/>
    <mergeCell ref="CF144:CR144"/>
    <mergeCell ref="CS144:DE144"/>
    <mergeCell ref="DF144:DR144"/>
    <mergeCell ref="DS144:EE144"/>
    <mergeCell ref="EF144:ER144"/>
    <mergeCell ref="ES144:FE144"/>
    <mergeCell ref="BX145:CE145"/>
    <mergeCell ref="A143:BW143"/>
    <mergeCell ref="BX143:CE143"/>
    <mergeCell ref="CF143:CR143"/>
    <mergeCell ref="CS143:DE143"/>
    <mergeCell ref="DF143:DR143"/>
    <mergeCell ref="DS143:EE143"/>
    <mergeCell ref="EF143:ER143"/>
    <mergeCell ref="ES143:FE143"/>
    <mergeCell ref="A142:BW142"/>
    <mergeCell ref="BX142:CE142"/>
    <mergeCell ref="CF142:CR142"/>
    <mergeCell ref="CS142:DE142"/>
    <mergeCell ref="DF142:DR142"/>
    <mergeCell ref="DS142:EE142"/>
    <mergeCell ref="EF142:ER142"/>
    <mergeCell ref="ES142:FE142"/>
    <mergeCell ref="EF140:ER140"/>
    <mergeCell ref="ES140:FE140"/>
    <mergeCell ref="A141:BW141"/>
    <mergeCell ref="BX141:CE141"/>
    <mergeCell ref="CF141:CR141"/>
    <mergeCell ref="CS141:DE141"/>
    <mergeCell ref="DF141:DR141"/>
    <mergeCell ref="DS141:EE141"/>
    <mergeCell ref="EF141:ER141"/>
    <mergeCell ref="ES141:FE141"/>
    <mergeCell ref="A140:BW140"/>
    <mergeCell ref="BX140:CE140"/>
    <mergeCell ref="CF140:CR140"/>
    <mergeCell ref="CS140:DE140"/>
    <mergeCell ref="DF140:DR140"/>
    <mergeCell ref="DS140:EE140"/>
    <mergeCell ref="EF139:ER139"/>
    <mergeCell ref="ES139:FE139"/>
    <mergeCell ref="A139:BW139"/>
    <mergeCell ref="BX139:CE139"/>
    <mergeCell ref="CF139:CR139"/>
    <mergeCell ref="CS139:DE139"/>
    <mergeCell ref="DF139:DR139"/>
    <mergeCell ref="DS139:EE139"/>
    <mergeCell ref="EF138:ER138"/>
    <mergeCell ref="ES138:FE138"/>
    <mergeCell ref="A138:BW138"/>
    <mergeCell ref="BX138:CE138"/>
    <mergeCell ref="CF138:CR138"/>
    <mergeCell ref="CS138:DE138"/>
    <mergeCell ref="DF138:DR138"/>
    <mergeCell ref="DS138:EE138"/>
    <mergeCell ref="EF136:ER136"/>
    <mergeCell ref="ES136:FE136"/>
    <mergeCell ref="A137:BW137"/>
    <mergeCell ref="BX137:CE137"/>
    <mergeCell ref="CF137:CR137"/>
    <mergeCell ref="CS137:DE137"/>
    <mergeCell ref="DF137:DR137"/>
    <mergeCell ref="DS137:EE137"/>
    <mergeCell ref="EF137:ER137"/>
    <mergeCell ref="ES137:FE137"/>
    <mergeCell ref="A136:BW136"/>
    <mergeCell ref="BX136:CE136"/>
    <mergeCell ref="CF136:CR136"/>
    <mergeCell ref="CS136:DE136"/>
    <mergeCell ref="DF136:DR136"/>
    <mergeCell ref="DS136:EE136"/>
    <mergeCell ref="EF134:ER134"/>
    <mergeCell ref="ES134:FE134"/>
    <mergeCell ref="A135:BW135"/>
    <mergeCell ref="BX135:CE135"/>
    <mergeCell ref="CF135:CR135"/>
    <mergeCell ref="CS135:DE135"/>
    <mergeCell ref="DF135:DR135"/>
    <mergeCell ref="DS135:EE135"/>
    <mergeCell ref="EF135:ER135"/>
    <mergeCell ref="ES135:FE135"/>
    <mergeCell ref="A134:BW134"/>
    <mergeCell ref="BX134:CE134"/>
    <mergeCell ref="CF134:CR134"/>
    <mergeCell ref="CS134:DE134"/>
    <mergeCell ref="DF134:DR134"/>
    <mergeCell ref="DS134:EE134"/>
    <mergeCell ref="EF132:ER132"/>
    <mergeCell ref="ES132:FE132"/>
    <mergeCell ref="A133:BW133"/>
    <mergeCell ref="BX133:CE133"/>
    <mergeCell ref="CF133:CR133"/>
    <mergeCell ref="CS133:DE133"/>
    <mergeCell ref="DF133:DR133"/>
    <mergeCell ref="DS133:EE133"/>
    <mergeCell ref="EF133:ER133"/>
    <mergeCell ref="ES133:FE133"/>
    <mergeCell ref="A132:BW132"/>
    <mergeCell ref="BX132:CE132"/>
    <mergeCell ref="CF132:CR132"/>
    <mergeCell ref="CS132:DE132"/>
    <mergeCell ref="DF132:DR132"/>
    <mergeCell ref="DS132:EE132"/>
    <mergeCell ref="EF130:ER130"/>
    <mergeCell ref="ES130:FE130"/>
    <mergeCell ref="A131:BW131"/>
    <mergeCell ref="BX131:CE131"/>
    <mergeCell ref="CF131:CR131"/>
    <mergeCell ref="CS131:DE131"/>
    <mergeCell ref="DF131:DR131"/>
    <mergeCell ref="DS131:EE131"/>
    <mergeCell ref="EF131:ER131"/>
    <mergeCell ref="ES131:FE131"/>
    <mergeCell ref="A130:BW130"/>
    <mergeCell ref="BX130:CE130"/>
    <mergeCell ref="CF130:CR130"/>
    <mergeCell ref="CS130:DE130"/>
    <mergeCell ref="DF130:DR130"/>
    <mergeCell ref="DS130:EE130"/>
    <mergeCell ref="EF128:ER128"/>
    <mergeCell ref="ES128:FE128"/>
    <mergeCell ref="A129:BW129"/>
    <mergeCell ref="BX129:CE129"/>
    <mergeCell ref="CF129:CR129"/>
    <mergeCell ref="CS129:DE129"/>
    <mergeCell ref="DF129:DR129"/>
    <mergeCell ref="DS129:EE129"/>
    <mergeCell ref="EF129:ER129"/>
    <mergeCell ref="ES129:FE129"/>
    <mergeCell ref="A128:BW128"/>
    <mergeCell ref="BX128:CE128"/>
    <mergeCell ref="CF128:CR128"/>
    <mergeCell ref="CS128:DE128"/>
    <mergeCell ref="DF128:DR128"/>
    <mergeCell ref="DS128:EE128"/>
    <mergeCell ref="EF126:ER126"/>
    <mergeCell ref="ES126:FE126"/>
    <mergeCell ref="A127:BW127"/>
    <mergeCell ref="BX127:CE127"/>
    <mergeCell ref="CF127:CR127"/>
    <mergeCell ref="CS127:DE127"/>
    <mergeCell ref="DF127:DR127"/>
    <mergeCell ref="DS127:EE127"/>
    <mergeCell ref="EF127:ER127"/>
    <mergeCell ref="ES127:FE127"/>
    <mergeCell ref="A126:BW126"/>
    <mergeCell ref="BX126:CE126"/>
    <mergeCell ref="CF126:CR126"/>
    <mergeCell ref="CS126:DE126"/>
    <mergeCell ref="DF126:DR126"/>
    <mergeCell ref="DS126:EE126"/>
    <mergeCell ref="EF124:ER124"/>
    <mergeCell ref="ES124:FE124"/>
    <mergeCell ref="A125:BW125"/>
    <mergeCell ref="BX125:CE125"/>
    <mergeCell ref="CF125:CR125"/>
    <mergeCell ref="CS125:DE125"/>
    <mergeCell ref="DF125:DR125"/>
    <mergeCell ref="DS125:EE125"/>
    <mergeCell ref="EF125:ER125"/>
    <mergeCell ref="ES125:FE125"/>
    <mergeCell ref="A124:BW124"/>
    <mergeCell ref="BX124:CE124"/>
    <mergeCell ref="CF124:CR124"/>
    <mergeCell ref="CS124:DE124"/>
    <mergeCell ref="DF124:DR124"/>
    <mergeCell ref="DS124:EE124"/>
    <mergeCell ref="EF122:ER122"/>
    <mergeCell ref="ES122:FE122"/>
    <mergeCell ref="A123:BW123"/>
    <mergeCell ref="BX123:CE123"/>
    <mergeCell ref="CF123:CR123"/>
    <mergeCell ref="CS123:DE123"/>
    <mergeCell ref="DF123:DR123"/>
    <mergeCell ref="DS123:EE123"/>
    <mergeCell ref="EF123:ER123"/>
    <mergeCell ref="ES123:FE123"/>
    <mergeCell ref="A122:BW122"/>
    <mergeCell ref="BX122:CE122"/>
    <mergeCell ref="CF122:CR122"/>
    <mergeCell ref="CS122:DE122"/>
    <mergeCell ref="DF122:DR122"/>
    <mergeCell ref="DS122:EE122"/>
    <mergeCell ref="EF120:ER120"/>
    <mergeCell ref="ES120:FE120"/>
    <mergeCell ref="A121:BW121"/>
    <mergeCell ref="BX121:CE121"/>
    <mergeCell ref="CF121:CR121"/>
    <mergeCell ref="CS121:DE121"/>
    <mergeCell ref="DF121:DR121"/>
    <mergeCell ref="DS121:EE121"/>
    <mergeCell ref="EF121:ER121"/>
    <mergeCell ref="ES121:FE121"/>
    <mergeCell ref="A120:BW120"/>
    <mergeCell ref="BX120:CE120"/>
    <mergeCell ref="CF120:CR120"/>
    <mergeCell ref="CS120:DE120"/>
    <mergeCell ref="DF120:DR120"/>
    <mergeCell ref="DS120:EE120"/>
    <mergeCell ref="EF118:ER118"/>
    <mergeCell ref="ES118:FE118"/>
    <mergeCell ref="A119:BW119"/>
    <mergeCell ref="BX119:CE119"/>
    <mergeCell ref="CF119:CR119"/>
    <mergeCell ref="CS119:DE119"/>
    <mergeCell ref="DF119:DR119"/>
    <mergeCell ref="DS119:EE119"/>
    <mergeCell ref="EF119:ER119"/>
    <mergeCell ref="ES119:FE119"/>
    <mergeCell ref="A118:BW118"/>
    <mergeCell ref="BX118:CE118"/>
    <mergeCell ref="CF118:CR118"/>
    <mergeCell ref="CS118:DE118"/>
    <mergeCell ref="DF118:DR118"/>
    <mergeCell ref="DS118:EE118"/>
    <mergeCell ref="EF116:ER116"/>
    <mergeCell ref="ES116:FE116"/>
    <mergeCell ref="A117:BW117"/>
    <mergeCell ref="BX117:CE117"/>
    <mergeCell ref="CF117:CR117"/>
    <mergeCell ref="CS117:DE117"/>
    <mergeCell ref="DF117:DR117"/>
    <mergeCell ref="DS117:EE117"/>
    <mergeCell ref="EF117:ER117"/>
    <mergeCell ref="ES117:FE117"/>
    <mergeCell ref="A116:BW116"/>
    <mergeCell ref="BX116:CE116"/>
    <mergeCell ref="CF116:CR116"/>
    <mergeCell ref="CS116:DE116"/>
    <mergeCell ref="DF116:DR116"/>
    <mergeCell ref="DS116:EE116"/>
    <mergeCell ref="EF114:ER114"/>
    <mergeCell ref="ES114:FE114"/>
    <mergeCell ref="A115:BW115"/>
    <mergeCell ref="BX115:CE115"/>
    <mergeCell ref="CF115:CR115"/>
    <mergeCell ref="CS115:DE115"/>
    <mergeCell ref="DF115:DR115"/>
    <mergeCell ref="DS115:EE115"/>
    <mergeCell ref="EF115:ER115"/>
    <mergeCell ref="ES115:FE115"/>
    <mergeCell ref="A114:BW114"/>
    <mergeCell ref="BX114:CE114"/>
    <mergeCell ref="CF114:CR114"/>
    <mergeCell ref="CS114:DE114"/>
    <mergeCell ref="DF114:DR114"/>
    <mergeCell ref="DS114:EE114"/>
    <mergeCell ref="EF112:ER112"/>
    <mergeCell ref="ES112:FE112"/>
    <mergeCell ref="A113:BW113"/>
    <mergeCell ref="BX113:CE113"/>
    <mergeCell ref="CF113:CR113"/>
    <mergeCell ref="CS113:DE113"/>
    <mergeCell ref="DF113:DR113"/>
    <mergeCell ref="DS113:EE113"/>
    <mergeCell ref="EF113:ER113"/>
    <mergeCell ref="ES113:FE113"/>
    <mergeCell ref="A112:BW112"/>
    <mergeCell ref="BX112:CE112"/>
    <mergeCell ref="CF112:CR112"/>
    <mergeCell ref="CS112:DE112"/>
    <mergeCell ref="DF112:DR112"/>
    <mergeCell ref="DS112:EE112"/>
    <mergeCell ref="EF110:ER110"/>
    <mergeCell ref="ES110:FE110"/>
    <mergeCell ref="A111:BW111"/>
    <mergeCell ref="BX111:CE111"/>
    <mergeCell ref="CF111:CR111"/>
    <mergeCell ref="CS111:DE111"/>
    <mergeCell ref="DF111:DR111"/>
    <mergeCell ref="DS111:EE111"/>
    <mergeCell ref="EF111:ER111"/>
    <mergeCell ref="ES111:FE111"/>
    <mergeCell ref="A110:BW110"/>
    <mergeCell ref="BX110:CE110"/>
    <mergeCell ref="CF110:CR110"/>
    <mergeCell ref="CS110:DE110"/>
    <mergeCell ref="DF110:DR110"/>
    <mergeCell ref="DS110:EE110"/>
    <mergeCell ref="EF108:ER108"/>
    <mergeCell ref="ES108:FE108"/>
    <mergeCell ref="A109:BW109"/>
    <mergeCell ref="BX109:CE109"/>
    <mergeCell ref="CF109:CR109"/>
    <mergeCell ref="CS109:DE109"/>
    <mergeCell ref="DF109:DR109"/>
    <mergeCell ref="DS109:EE109"/>
    <mergeCell ref="EF109:ER109"/>
    <mergeCell ref="ES109:FE109"/>
    <mergeCell ref="A108:BW108"/>
    <mergeCell ref="BX108:CE108"/>
    <mergeCell ref="CF108:CR108"/>
    <mergeCell ref="CS108:DE108"/>
    <mergeCell ref="DF108:DR108"/>
    <mergeCell ref="DS108:EE108"/>
    <mergeCell ref="EF106:ER106"/>
    <mergeCell ref="ES106:FE106"/>
    <mergeCell ref="A107:BW107"/>
    <mergeCell ref="BX107:CE107"/>
    <mergeCell ref="CF107:CR107"/>
    <mergeCell ref="CS107:DE107"/>
    <mergeCell ref="DF107:DR107"/>
    <mergeCell ref="DS107:EE107"/>
    <mergeCell ref="EF107:ER107"/>
    <mergeCell ref="ES107:FE107"/>
    <mergeCell ref="A106:BW106"/>
    <mergeCell ref="BX106:CE106"/>
    <mergeCell ref="CF106:CR106"/>
    <mergeCell ref="CS106:DE106"/>
    <mergeCell ref="DF106:DR106"/>
    <mergeCell ref="DS106:EE106"/>
    <mergeCell ref="EF104:ER104"/>
    <mergeCell ref="ES104:FE104"/>
    <mergeCell ref="A105:BW105"/>
    <mergeCell ref="BX105:CE105"/>
    <mergeCell ref="CF105:CR105"/>
    <mergeCell ref="CS105:DE105"/>
    <mergeCell ref="DF105:DR105"/>
    <mergeCell ref="DS105:EE105"/>
    <mergeCell ref="EF105:ER105"/>
    <mergeCell ref="ES105:FE105"/>
    <mergeCell ref="A104:BW104"/>
    <mergeCell ref="BX104:CE104"/>
    <mergeCell ref="CF104:CR104"/>
    <mergeCell ref="CS104:DE104"/>
    <mergeCell ref="DF104:DR104"/>
    <mergeCell ref="DS104:EE104"/>
    <mergeCell ref="A100:BW100"/>
    <mergeCell ref="BX100:CE100"/>
    <mergeCell ref="CF100:CR100"/>
    <mergeCell ref="CS100:DE100"/>
    <mergeCell ref="DF100:DR100"/>
    <mergeCell ref="DS100:EE100"/>
    <mergeCell ref="EF100:ER100"/>
    <mergeCell ref="ES100:FE100"/>
    <mergeCell ref="EF99:ER99"/>
    <mergeCell ref="ES99:FE99"/>
    <mergeCell ref="A99:BW99"/>
    <mergeCell ref="BX99:CE99"/>
    <mergeCell ref="CF99:CR99"/>
    <mergeCell ref="CS99:DE99"/>
    <mergeCell ref="DF99:DR99"/>
    <mergeCell ref="DS99:EE99"/>
    <mergeCell ref="EF97:ER97"/>
    <mergeCell ref="ES97:FE97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A97:BW97"/>
    <mergeCell ref="BX97:CE97"/>
    <mergeCell ref="CF97:CR97"/>
    <mergeCell ref="CS97:DE97"/>
    <mergeCell ref="DF97:DR97"/>
    <mergeCell ref="DS97:EE97"/>
    <mergeCell ref="EF96:ER96"/>
    <mergeCell ref="ES96:FE96"/>
    <mergeCell ref="A96:BW96"/>
    <mergeCell ref="BX96:CE96"/>
    <mergeCell ref="CF96:CR96"/>
    <mergeCell ref="CS96:DE96"/>
    <mergeCell ref="DF96:DR96"/>
    <mergeCell ref="DS96:EE96"/>
    <mergeCell ref="EF94:ER94"/>
    <mergeCell ref="ES94:FE94"/>
    <mergeCell ref="A95:BW95"/>
    <mergeCell ref="BX95:CE95"/>
    <mergeCell ref="CF95:CR95"/>
    <mergeCell ref="CS95:DE95"/>
    <mergeCell ref="DF95:DR95"/>
    <mergeCell ref="DS95:EE95"/>
    <mergeCell ref="EF95:ER95"/>
    <mergeCell ref="ES95:FE95"/>
    <mergeCell ref="A94:BW94"/>
    <mergeCell ref="BX94:CE94"/>
    <mergeCell ref="CF94:CR94"/>
    <mergeCell ref="CS94:DE94"/>
    <mergeCell ref="DF94:DR94"/>
    <mergeCell ref="DS94:EE94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2:BW92"/>
    <mergeCell ref="BX92:CE92"/>
    <mergeCell ref="CF92:CR92"/>
    <mergeCell ref="CS92:DE92"/>
    <mergeCell ref="DF92:DR92"/>
    <mergeCell ref="DS92:EE92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EF89:ER89"/>
    <mergeCell ref="ES89:FE89"/>
    <mergeCell ref="A88:BW88"/>
    <mergeCell ref="A90:BW90"/>
    <mergeCell ref="BX90:CE90"/>
    <mergeCell ref="CF90:CR90"/>
    <mergeCell ref="CS90:DE90"/>
    <mergeCell ref="DF90:DR90"/>
    <mergeCell ref="DS90:EE90"/>
    <mergeCell ref="EF90:ER90"/>
    <mergeCell ref="A89:BW89"/>
    <mergeCell ref="BX89:CE89"/>
    <mergeCell ref="CF89:CR89"/>
    <mergeCell ref="CS89:DE89"/>
    <mergeCell ref="DF89:DR89"/>
    <mergeCell ref="DS89:EE89"/>
    <mergeCell ref="BX88:CE88"/>
    <mergeCell ref="CF88:CR88"/>
    <mergeCell ref="CS88:DE88"/>
    <mergeCell ref="DF88:DR88"/>
    <mergeCell ref="EF83:ER83"/>
    <mergeCell ref="ES83:FE83"/>
    <mergeCell ref="EF84:ER84"/>
    <mergeCell ref="ES84:FE84"/>
    <mergeCell ref="ES88:FE88"/>
    <mergeCell ref="DS88:EE88"/>
    <mergeCell ref="A84:BW84"/>
    <mergeCell ref="BX84:CE84"/>
    <mergeCell ref="CF84:CR84"/>
    <mergeCell ref="CS84:DE84"/>
    <mergeCell ref="DF84:DR84"/>
    <mergeCell ref="DS84:EE84"/>
    <mergeCell ref="A83:BW83"/>
    <mergeCell ref="BX83:CE83"/>
    <mergeCell ref="CF83:CR83"/>
    <mergeCell ref="CS83:DE83"/>
    <mergeCell ref="DF83:DR83"/>
    <mergeCell ref="DS83:EE83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0:BW80"/>
    <mergeCell ref="BX80:CE80"/>
    <mergeCell ref="CF80:CR80"/>
    <mergeCell ref="CS80:DE80"/>
    <mergeCell ref="DF80:DR80"/>
    <mergeCell ref="DS80:EE80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78:BW78"/>
    <mergeCell ref="BX78:CE78"/>
    <mergeCell ref="CF78:CR78"/>
    <mergeCell ref="CS78:DE78"/>
    <mergeCell ref="DF78:DR78"/>
    <mergeCell ref="DS78:EE78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EF70:ER71"/>
    <mergeCell ref="ES70:FE71"/>
    <mergeCell ref="A71:BW71"/>
    <mergeCell ref="A72:BW72"/>
    <mergeCell ref="BX72:CE72"/>
    <mergeCell ref="CF72:CR72"/>
    <mergeCell ref="CS72:DE72"/>
    <mergeCell ref="DF72:DR72"/>
    <mergeCell ref="DS72:EE72"/>
    <mergeCell ref="EF72:ER72"/>
    <mergeCell ref="A70:BW70"/>
    <mergeCell ref="BX70:CE71"/>
    <mergeCell ref="CF70:CR71"/>
    <mergeCell ref="CS70:DE71"/>
    <mergeCell ref="DF70:DR71"/>
    <mergeCell ref="DS70:EE71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A66:BW66"/>
    <mergeCell ref="A67:BW67"/>
    <mergeCell ref="BX67:CE67"/>
    <mergeCell ref="CF67:CR67"/>
    <mergeCell ref="CS67:DE67"/>
    <mergeCell ref="DF67:DR67"/>
    <mergeCell ref="EF64:ER64"/>
    <mergeCell ref="ES64:FE64"/>
    <mergeCell ref="A65:BW65"/>
    <mergeCell ref="BX65:CE66"/>
    <mergeCell ref="CF65:CR66"/>
    <mergeCell ref="CS65:DE66"/>
    <mergeCell ref="DF65:DR66"/>
    <mergeCell ref="DS65:EE66"/>
    <mergeCell ref="EF65:ER66"/>
    <mergeCell ref="ES65:FE66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S59:FE59"/>
    <mergeCell ref="A60:BW60"/>
    <mergeCell ref="BX60:CE61"/>
    <mergeCell ref="CF60:CR61"/>
    <mergeCell ref="CS60:DE61"/>
    <mergeCell ref="DF60:DR61"/>
    <mergeCell ref="DS60:EE61"/>
    <mergeCell ref="EF60:ER61"/>
    <mergeCell ref="ES60:FE61"/>
    <mergeCell ref="A61:BW61"/>
    <mergeCell ref="EF57:ER58"/>
    <mergeCell ref="ES57:FE58"/>
    <mergeCell ref="A58:BW58"/>
    <mergeCell ref="A59:BW59"/>
    <mergeCell ref="BX59:CE59"/>
    <mergeCell ref="CF59:CR59"/>
    <mergeCell ref="CS59:DE59"/>
    <mergeCell ref="DF59:DR59"/>
    <mergeCell ref="DS59:EE59"/>
    <mergeCell ref="EF59:ER59"/>
    <mergeCell ref="A57:BW57"/>
    <mergeCell ref="BX57:CE58"/>
    <mergeCell ref="CF57:CR58"/>
    <mergeCell ref="CS57:DE58"/>
    <mergeCell ref="DF57:DR58"/>
    <mergeCell ref="DS57:EE58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0:BW50"/>
    <mergeCell ref="BX50:CE50"/>
    <mergeCell ref="CF50:CR50"/>
    <mergeCell ref="CS50:DE50"/>
    <mergeCell ref="DF50:DR50"/>
    <mergeCell ref="DS50:EE50"/>
    <mergeCell ref="EF47:ER47"/>
    <mergeCell ref="ES47:FE47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47:BW47"/>
    <mergeCell ref="BX47:CE47"/>
    <mergeCell ref="CF47:CR47"/>
    <mergeCell ref="CS47:DE47"/>
    <mergeCell ref="DF47:DR47"/>
    <mergeCell ref="DS47:EE47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5:BW45"/>
    <mergeCell ref="BX45:CE45"/>
    <mergeCell ref="CF45:CR45"/>
    <mergeCell ref="CS45:DE45"/>
    <mergeCell ref="DF45:DR45"/>
    <mergeCell ref="DS45:EE45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EF41:ER42"/>
    <mergeCell ref="ES41:FE42"/>
    <mergeCell ref="A42:BW42"/>
    <mergeCell ref="A43:BW43"/>
    <mergeCell ref="BX43:CE43"/>
    <mergeCell ref="CF43:CR43"/>
    <mergeCell ref="CS43:DE43"/>
    <mergeCell ref="DF43:DR43"/>
    <mergeCell ref="DS43:EE43"/>
    <mergeCell ref="EF43:ER43"/>
    <mergeCell ref="A41:BW41"/>
    <mergeCell ref="BX41:CE42"/>
    <mergeCell ref="CF41:CR42"/>
    <mergeCell ref="CS41:DE42"/>
    <mergeCell ref="DF41:DR42"/>
    <mergeCell ref="DS41:EE42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39:BW39"/>
    <mergeCell ref="BX39:CE39"/>
    <mergeCell ref="CF39:CR39"/>
    <mergeCell ref="CS39:DE39"/>
    <mergeCell ref="DF39:DR39"/>
    <mergeCell ref="DS39:EE39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7:BW37"/>
    <mergeCell ref="BX37:CE37"/>
    <mergeCell ref="CF37:CR37"/>
    <mergeCell ref="CS37:DE37"/>
    <mergeCell ref="DF37:DR37"/>
    <mergeCell ref="DS37:EE37"/>
    <mergeCell ref="EF34:ER34"/>
    <mergeCell ref="ES34:FE34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4:BW34"/>
    <mergeCell ref="BX34:CE34"/>
    <mergeCell ref="CF34:CR34"/>
    <mergeCell ref="CS34:DE34"/>
    <mergeCell ref="DF34:DR34"/>
    <mergeCell ref="DS34:EE34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2:BW32"/>
    <mergeCell ref="BX32:CE32"/>
    <mergeCell ref="CF32:CR32"/>
    <mergeCell ref="CS32:DE32"/>
    <mergeCell ref="DF32:DR32"/>
    <mergeCell ref="DS32:EE32"/>
    <mergeCell ref="EF30:ER30"/>
    <mergeCell ref="ES30:FE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0:BW30"/>
    <mergeCell ref="BX30:CE30"/>
    <mergeCell ref="CF30:CR30"/>
    <mergeCell ref="CS30:DE30"/>
    <mergeCell ref="DF30:DR30"/>
    <mergeCell ref="DS30:EE30"/>
    <mergeCell ref="EF29:ER29"/>
    <mergeCell ref="ES29:FE29"/>
    <mergeCell ref="A29:BW29"/>
    <mergeCell ref="BX29:CE29"/>
    <mergeCell ref="CF29:CR29"/>
    <mergeCell ref="CS29:DE29"/>
    <mergeCell ref="DF29:DR29"/>
    <mergeCell ref="DS29:EE29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O24:ER24"/>
    <mergeCell ref="ES24:FE25"/>
    <mergeCell ref="DF25:DR25"/>
    <mergeCell ref="DS25:EE25"/>
    <mergeCell ref="EF25:ER25"/>
    <mergeCell ref="A26:BW26"/>
    <mergeCell ref="BX26:CE26"/>
    <mergeCell ref="CF26:CR26"/>
    <mergeCell ref="CS26:DE26"/>
    <mergeCell ref="DF26:DR26"/>
    <mergeCell ref="DO24:DR24"/>
    <mergeCell ref="DS24:DX24"/>
    <mergeCell ref="DY24:EA24"/>
    <mergeCell ref="EB24:EE24"/>
    <mergeCell ref="EF24:EK24"/>
    <mergeCell ref="EL24:EN24"/>
    <mergeCell ref="EE19:EP19"/>
    <mergeCell ref="ES19:FE19"/>
    <mergeCell ref="A21:FE21"/>
    <mergeCell ref="A23:BW25"/>
    <mergeCell ref="BX23:CE25"/>
    <mergeCell ref="CF23:CR25"/>
    <mergeCell ref="CS23:DE25"/>
    <mergeCell ref="DF23:FE23"/>
    <mergeCell ref="DF24:DK24"/>
    <mergeCell ref="DL24:DN24"/>
    <mergeCell ref="EE16:EP16"/>
    <mergeCell ref="ES16:FE16"/>
    <mergeCell ref="EE17:EP17"/>
    <mergeCell ref="ES17:FE17"/>
    <mergeCell ref="K18:DP18"/>
    <mergeCell ref="EE18:EP18"/>
    <mergeCell ref="ES18:FE18"/>
    <mergeCell ref="EF13:EP13"/>
    <mergeCell ref="ES13:FE13"/>
    <mergeCell ref="A14:AA14"/>
    <mergeCell ref="EE14:EP14"/>
    <mergeCell ref="ES14:FE14"/>
    <mergeCell ref="AB15:DP15"/>
    <mergeCell ref="EE15:EP15"/>
    <mergeCell ref="ES15:FE15"/>
    <mergeCell ref="AP10:DE10"/>
    <mergeCell ref="DF10:DI10"/>
    <mergeCell ref="AT11:DE11"/>
    <mergeCell ref="ES11:FE12"/>
    <mergeCell ref="BG13:BJ13"/>
    <mergeCell ref="BK13:BM13"/>
    <mergeCell ref="BN13:BO13"/>
    <mergeCell ref="BQ13:CE13"/>
    <mergeCell ref="CF13:CH13"/>
    <mergeCell ref="CI13:CK13"/>
    <mergeCell ref="DW7:EI7"/>
    <mergeCell ref="EL7:FE7"/>
    <mergeCell ref="DW8:DX8"/>
    <mergeCell ref="DY8:EA8"/>
    <mergeCell ref="EB8:EC8"/>
    <mergeCell ref="EE8:ES8"/>
    <mergeCell ref="ET8:EV8"/>
    <mergeCell ref="EW8:EY8"/>
    <mergeCell ref="DW1:FE1"/>
    <mergeCell ref="DW2:FE2"/>
    <mergeCell ref="DW3:FE3"/>
    <mergeCell ref="DW4:FE4"/>
    <mergeCell ref="DW5:FE5"/>
    <mergeCell ref="DW6:EI6"/>
    <mergeCell ref="EL6:FE6"/>
    <mergeCell ref="BX48:CE48"/>
    <mergeCell ref="A48:BW48"/>
    <mergeCell ref="ES48:FE48"/>
    <mergeCell ref="EF48:ER48"/>
    <mergeCell ref="DS48:EE48"/>
    <mergeCell ref="DF48:DR48"/>
    <mergeCell ref="CS48:DE48"/>
    <mergeCell ref="CF48:CR48"/>
    <mergeCell ref="EF35:ER35"/>
    <mergeCell ref="ES35:FE35"/>
    <mergeCell ref="A35:BW35"/>
    <mergeCell ref="BX35:CE35"/>
    <mergeCell ref="CF35:CR35"/>
    <mergeCell ref="CS35:DE35"/>
    <mergeCell ref="DF35:DR35"/>
    <mergeCell ref="DS35:EE35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EF102:ER102"/>
    <mergeCell ref="ES102:FE102"/>
    <mergeCell ref="A102:BW102"/>
    <mergeCell ref="BX102:CE102"/>
    <mergeCell ref="CF102:CR102"/>
    <mergeCell ref="CS102:DE102"/>
    <mergeCell ref="DF102:DR102"/>
    <mergeCell ref="DS102:EE102"/>
    <mergeCell ref="A87:BW87"/>
    <mergeCell ref="BX87:CE87"/>
    <mergeCell ref="CF87:CR87"/>
    <mergeCell ref="CS87:DE87"/>
    <mergeCell ref="DF87:DR87"/>
    <mergeCell ref="DS87:EE87"/>
    <mergeCell ref="EF103:ER103"/>
    <mergeCell ref="ES103:FE103"/>
    <mergeCell ref="A103:BW103"/>
    <mergeCell ref="BX103:CE103"/>
    <mergeCell ref="CF103:CR103"/>
    <mergeCell ref="CS103:DE103"/>
    <mergeCell ref="DF103:DR103"/>
    <mergeCell ref="DS103:EE103"/>
    <mergeCell ref="EF54:ER54"/>
    <mergeCell ref="ES54:FE54"/>
    <mergeCell ref="A54:BW54"/>
    <mergeCell ref="BX54:CE54"/>
    <mergeCell ref="CF54:CR54"/>
    <mergeCell ref="CS54:DE54"/>
    <mergeCell ref="DF54:DR54"/>
    <mergeCell ref="DS54:EE54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52"/>
  <sheetViews>
    <sheetView tabSelected="1" view="pageBreakPreview" zoomScaleSheetLayoutView="100" zoomScalePageLayoutView="0" workbookViewId="0" topLeftCell="A1">
      <selection activeCell="CZ49" sqref="CZ49"/>
    </sheetView>
  </sheetViews>
  <sheetFormatPr defaultColWidth="0.875" defaultRowHeight="12.75"/>
  <cols>
    <col min="1" max="6" width="0.875" style="1" customWidth="1"/>
    <col min="7" max="7" width="0.74609375" style="1" customWidth="1"/>
    <col min="8" max="8" width="0.875" style="1" hidden="1" customWidth="1"/>
    <col min="9" max="57" width="0.875" style="1" customWidth="1"/>
    <col min="58" max="58" width="1.37890625" style="1" customWidth="1"/>
    <col min="59" max="59" width="3.00390625" style="1" customWidth="1"/>
    <col min="60" max="62" width="0.875" style="1" customWidth="1"/>
    <col min="63" max="63" width="0.6171875" style="1" customWidth="1"/>
    <col min="64" max="66" width="0.875" style="1" hidden="1" customWidth="1"/>
    <col min="67" max="67" width="0.74609375" style="1" hidden="1" customWidth="1"/>
    <col min="68" max="70" width="0.875" style="1" hidden="1" customWidth="1"/>
    <col min="71" max="74" width="0.875" style="1" customWidth="1"/>
    <col min="75" max="75" width="2.625" style="1" customWidth="1"/>
    <col min="76" max="76" width="4.625" style="1" hidden="1" customWidth="1"/>
    <col min="77" max="77" width="5.25390625" style="1" customWidth="1"/>
    <col min="78" max="79" width="0.875" style="1" hidden="1" customWidth="1"/>
    <col min="80" max="80" width="0.12890625" style="1" hidden="1" customWidth="1"/>
    <col min="81" max="82" width="0.875" style="1" hidden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91" width="0.875" style="1" hidden="1" customWidth="1"/>
    <col min="92" max="103" width="0.875" style="1" customWidth="1"/>
    <col min="104" max="104" width="1.25" style="1" customWidth="1"/>
    <col min="105" max="105" width="0.875" style="1" hidden="1" customWidth="1"/>
    <col min="106" max="106" width="0.74609375" style="1" hidden="1" customWidth="1"/>
    <col min="107" max="107" width="0.875" style="1" hidden="1" customWidth="1"/>
    <col min="108" max="108" width="1.75390625" style="1" hidden="1" customWidth="1"/>
    <col min="109" max="109" width="0.6171875" style="1" hidden="1" customWidth="1"/>
    <col min="110" max="110" width="10.625" style="1" customWidth="1"/>
    <col min="111" max="115" width="0.875" style="1" customWidth="1"/>
    <col min="116" max="116" width="1.37890625" style="1" customWidth="1"/>
    <col min="117" max="123" width="0.875" style="1" customWidth="1"/>
    <col min="124" max="124" width="0.6171875" style="1" customWidth="1"/>
    <col min="125" max="125" width="0.875" style="1" hidden="1" customWidth="1"/>
    <col min="126" max="128" width="0.875" style="1" customWidth="1"/>
    <col min="129" max="129" width="1.37890625" style="1" customWidth="1"/>
    <col min="130" max="130" width="1.875" style="1" customWidth="1"/>
    <col min="131" max="138" width="0.875" style="1" customWidth="1"/>
    <col min="139" max="139" width="0.875" style="1" hidden="1" customWidth="1"/>
    <col min="140" max="140" width="0.6171875" style="1" customWidth="1"/>
    <col min="141" max="141" width="4.00390625" style="1" customWidth="1"/>
    <col min="142" max="143" width="0.875" style="1" hidden="1" customWidth="1"/>
    <col min="144" max="144" width="0.875" style="1" customWidth="1"/>
    <col min="145" max="145" width="1.37890625" style="1" customWidth="1"/>
    <col min="146" max="149" width="0.875" style="1" customWidth="1"/>
    <col min="150" max="150" width="2.375" style="1" customWidth="1"/>
    <col min="151" max="151" width="0.875" style="1" customWidth="1"/>
    <col min="152" max="152" width="0.12890625" style="1" customWidth="1"/>
    <col min="153" max="153" width="0.875" style="1" hidden="1" customWidth="1"/>
    <col min="154" max="156" width="0" style="1" hidden="1" customWidth="1"/>
    <col min="157" max="157" width="7.375" style="13" customWidth="1"/>
    <col min="158" max="159" width="0.875" style="1" hidden="1" customWidth="1"/>
    <col min="160" max="160" width="10.00390625" style="1" hidden="1" customWidth="1"/>
    <col min="161" max="161" width="0" style="1" hidden="1" customWidth="1"/>
    <col min="162" max="162" width="10.00390625" style="1" hidden="1" customWidth="1"/>
    <col min="163" max="163" width="0" style="1" hidden="1" customWidth="1"/>
    <col min="164" max="165" width="9.75390625" style="1" hidden="1" customWidth="1"/>
    <col min="166" max="167" width="0" style="1" hidden="1" customWidth="1"/>
    <col min="168" max="168" width="9.125" style="1" hidden="1" customWidth="1"/>
    <col min="169" max="169" width="7.375" style="1" hidden="1" customWidth="1"/>
    <col min="170" max="170" width="9.125" style="1" hidden="1" customWidth="1"/>
    <col min="171" max="171" width="8.00390625" style="1" bestFit="1" customWidth="1"/>
    <col min="172" max="16384" width="0.875" style="1" customWidth="1"/>
  </cols>
  <sheetData>
    <row r="1" spans="1:157" s="2" customFormat="1" ht="10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35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12"/>
    </row>
    <row r="2" spans="1:162" s="2" customFormat="1" ht="11.25">
      <c r="A2" s="5"/>
      <c r="B2" s="256" t="s">
        <v>230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5"/>
    </row>
    <row r="3" spans="1:162" s="3" customFormat="1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</row>
    <row r="4" spans="1:162" s="2" customFormat="1" ht="11.25" customHeight="1">
      <c r="A4" s="257" t="s">
        <v>231</v>
      </c>
      <c r="B4" s="257"/>
      <c r="C4" s="257"/>
      <c r="D4" s="257"/>
      <c r="E4" s="257"/>
      <c r="F4" s="257"/>
      <c r="G4" s="257"/>
      <c r="H4" s="258"/>
      <c r="I4" s="269" t="s">
        <v>0</v>
      </c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70"/>
      <c r="CN4" s="275" t="s">
        <v>232</v>
      </c>
      <c r="CO4" s="257"/>
      <c r="CP4" s="257"/>
      <c r="CQ4" s="257"/>
      <c r="CR4" s="257"/>
      <c r="CS4" s="257"/>
      <c r="CT4" s="257"/>
      <c r="CU4" s="258"/>
      <c r="CV4" s="275" t="s">
        <v>233</v>
      </c>
      <c r="CW4" s="257"/>
      <c r="CX4" s="257"/>
      <c r="CY4" s="257"/>
      <c r="CZ4" s="257"/>
      <c r="DA4" s="257"/>
      <c r="DB4" s="257"/>
      <c r="DC4" s="257"/>
      <c r="DD4" s="257"/>
      <c r="DE4" s="258"/>
      <c r="DF4" s="330" t="s">
        <v>234</v>
      </c>
      <c r="DG4" s="280" t="s">
        <v>10</v>
      </c>
      <c r="DH4" s="281"/>
      <c r="DI4" s="281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/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</row>
    <row r="5" spans="1:162" s="3" customFormat="1" ht="11.25">
      <c r="A5" s="259"/>
      <c r="B5" s="259"/>
      <c r="C5" s="259"/>
      <c r="D5" s="259"/>
      <c r="E5" s="259"/>
      <c r="F5" s="259"/>
      <c r="G5" s="259"/>
      <c r="H5" s="260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2"/>
      <c r="CN5" s="276"/>
      <c r="CO5" s="259"/>
      <c r="CP5" s="259"/>
      <c r="CQ5" s="259"/>
      <c r="CR5" s="259"/>
      <c r="CS5" s="259"/>
      <c r="CT5" s="259"/>
      <c r="CU5" s="260"/>
      <c r="CV5" s="276"/>
      <c r="CW5" s="259"/>
      <c r="CX5" s="259"/>
      <c r="CY5" s="259"/>
      <c r="CZ5" s="259"/>
      <c r="DA5" s="259"/>
      <c r="DB5" s="259"/>
      <c r="DC5" s="259"/>
      <c r="DD5" s="259"/>
      <c r="DE5" s="260"/>
      <c r="DF5" s="331"/>
      <c r="DG5" s="282" t="s">
        <v>4</v>
      </c>
      <c r="DH5" s="283"/>
      <c r="DI5" s="283"/>
      <c r="DJ5" s="283"/>
      <c r="DK5" s="283"/>
      <c r="DL5" s="283"/>
      <c r="DM5" s="284" t="s">
        <v>195</v>
      </c>
      <c r="DN5" s="284"/>
      <c r="DO5" s="284"/>
      <c r="DP5" s="285" t="s">
        <v>5</v>
      </c>
      <c r="DQ5" s="285"/>
      <c r="DR5" s="285"/>
      <c r="DS5" s="286"/>
      <c r="DT5" s="282" t="s">
        <v>4</v>
      </c>
      <c r="DU5" s="283"/>
      <c r="DV5" s="283"/>
      <c r="DW5" s="283"/>
      <c r="DX5" s="283"/>
      <c r="DY5" s="283"/>
      <c r="DZ5" s="284" t="s">
        <v>196</v>
      </c>
      <c r="EA5" s="284"/>
      <c r="EB5" s="284"/>
      <c r="EC5" s="285" t="s">
        <v>5</v>
      </c>
      <c r="ED5" s="285"/>
      <c r="EE5" s="285"/>
      <c r="EF5" s="286"/>
      <c r="EG5" s="282" t="s">
        <v>4</v>
      </c>
      <c r="EH5" s="283"/>
      <c r="EI5" s="283"/>
      <c r="EJ5" s="283"/>
      <c r="EK5" s="283"/>
      <c r="EL5" s="283"/>
      <c r="EM5" s="284" t="s">
        <v>306</v>
      </c>
      <c r="EN5" s="284"/>
      <c r="EO5" s="284"/>
      <c r="EP5" s="285" t="s">
        <v>5</v>
      </c>
      <c r="EQ5" s="285"/>
      <c r="ER5" s="285"/>
      <c r="ES5" s="286"/>
      <c r="ET5" s="275" t="s">
        <v>9</v>
      </c>
      <c r="EU5" s="257"/>
      <c r="EV5" s="257"/>
      <c r="EW5" s="257"/>
      <c r="EX5" s="257"/>
      <c r="EY5" s="257"/>
      <c r="EZ5" s="257"/>
      <c r="FA5" s="257"/>
      <c r="FB5" s="257"/>
      <c r="FC5" s="257"/>
      <c r="FD5" s="257"/>
      <c r="FE5" s="257"/>
      <c r="FF5" s="257"/>
    </row>
    <row r="6" spans="1:162" s="2" customFormat="1" ht="78" customHeight="1">
      <c r="A6" s="261"/>
      <c r="B6" s="261"/>
      <c r="C6" s="261"/>
      <c r="D6" s="261"/>
      <c r="E6" s="261"/>
      <c r="F6" s="261"/>
      <c r="G6" s="261"/>
      <c r="H6" s="262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4"/>
      <c r="CN6" s="277"/>
      <c r="CO6" s="261"/>
      <c r="CP6" s="261"/>
      <c r="CQ6" s="261"/>
      <c r="CR6" s="261"/>
      <c r="CS6" s="261"/>
      <c r="CT6" s="261"/>
      <c r="CU6" s="262"/>
      <c r="CV6" s="277"/>
      <c r="CW6" s="261"/>
      <c r="CX6" s="261"/>
      <c r="CY6" s="261"/>
      <c r="CZ6" s="261"/>
      <c r="DA6" s="261"/>
      <c r="DB6" s="261"/>
      <c r="DC6" s="261"/>
      <c r="DD6" s="261"/>
      <c r="DE6" s="262"/>
      <c r="DF6" s="332"/>
      <c r="DG6" s="287" t="s">
        <v>235</v>
      </c>
      <c r="DH6" s="288"/>
      <c r="DI6" s="288"/>
      <c r="DJ6" s="288"/>
      <c r="DK6" s="288"/>
      <c r="DL6" s="288"/>
      <c r="DM6" s="288"/>
      <c r="DN6" s="288"/>
      <c r="DO6" s="288"/>
      <c r="DP6" s="288"/>
      <c r="DQ6" s="288"/>
      <c r="DR6" s="288"/>
      <c r="DS6" s="289"/>
      <c r="DT6" s="287" t="s">
        <v>236</v>
      </c>
      <c r="DU6" s="288"/>
      <c r="DV6" s="288"/>
      <c r="DW6" s="288"/>
      <c r="DX6" s="288"/>
      <c r="DY6" s="288"/>
      <c r="DZ6" s="288"/>
      <c r="EA6" s="288"/>
      <c r="EB6" s="288"/>
      <c r="EC6" s="288"/>
      <c r="ED6" s="288"/>
      <c r="EE6" s="288"/>
      <c r="EF6" s="289"/>
      <c r="EG6" s="287" t="s">
        <v>237</v>
      </c>
      <c r="EH6" s="288"/>
      <c r="EI6" s="288"/>
      <c r="EJ6" s="288"/>
      <c r="EK6" s="288"/>
      <c r="EL6" s="288"/>
      <c r="EM6" s="288"/>
      <c r="EN6" s="288"/>
      <c r="EO6" s="288"/>
      <c r="EP6" s="288"/>
      <c r="EQ6" s="288"/>
      <c r="ER6" s="288"/>
      <c r="ES6" s="289"/>
      <c r="ET6" s="277"/>
      <c r="EU6" s="261"/>
      <c r="EV6" s="261"/>
      <c r="EW6" s="261"/>
      <c r="EX6" s="261"/>
      <c r="EY6" s="261"/>
      <c r="EZ6" s="261"/>
      <c r="FA6" s="261"/>
      <c r="FB6" s="261"/>
      <c r="FC6" s="261"/>
      <c r="FD6" s="261"/>
      <c r="FE6" s="261"/>
      <c r="FF6" s="261"/>
    </row>
    <row r="7" spans="1:162" s="3" customFormat="1" ht="12" thickBot="1">
      <c r="A7" s="290" t="s">
        <v>11</v>
      </c>
      <c r="B7" s="290"/>
      <c r="C7" s="290"/>
      <c r="D7" s="290"/>
      <c r="E7" s="290"/>
      <c r="F7" s="290"/>
      <c r="G7" s="290"/>
      <c r="H7" s="291"/>
      <c r="I7" s="290" t="s">
        <v>12</v>
      </c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1"/>
      <c r="CN7" s="292" t="s">
        <v>13</v>
      </c>
      <c r="CO7" s="293"/>
      <c r="CP7" s="293"/>
      <c r="CQ7" s="293"/>
      <c r="CR7" s="293"/>
      <c r="CS7" s="293"/>
      <c r="CT7" s="293"/>
      <c r="CU7" s="294"/>
      <c r="CV7" s="292" t="s">
        <v>14</v>
      </c>
      <c r="CW7" s="293"/>
      <c r="CX7" s="293"/>
      <c r="CY7" s="293"/>
      <c r="CZ7" s="293"/>
      <c r="DA7" s="293"/>
      <c r="DB7" s="293"/>
      <c r="DC7" s="293"/>
      <c r="DD7" s="293"/>
      <c r="DE7" s="294"/>
      <c r="DF7" s="37" t="s">
        <v>15</v>
      </c>
      <c r="DG7" s="292" t="s">
        <v>17</v>
      </c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4"/>
      <c r="DT7" s="292" t="s">
        <v>18</v>
      </c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4"/>
      <c r="EG7" s="292" t="s">
        <v>310</v>
      </c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4"/>
      <c r="ET7" s="292" t="s">
        <v>311</v>
      </c>
      <c r="EU7" s="293"/>
      <c r="EV7" s="293"/>
      <c r="EW7" s="293"/>
      <c r="EX7" s="293"/>
      <c r="EY7" s="293"/>
      <c r="EZ7" s="293"/>
      <c r="FA7" s="293"/>
      <c r="FB7" s="293"/>
      <c r="FC7" s="293"/>
      <c r="FD7" s="293"/>
      <c r="FE7" s="293"/>
      <c r="FF7" s="293"/>
    </row>
    <row r="8" spans="1:162" s="2" customFormat="1" ht="14.25" customHeight="1">
      <c r="A8" s="211">
        <v>1</v>
      </c>
      <c r="B8" s="211"/>
      <c r="C8" s="211"/>
      <c r="D8" s="211"/>
      <c r="E8" s="211"/>
      <c r="F8" s="211"/>
      <c r="G8" s="211"/>
      <c r="H8" s="212"/>
      <c r="I8" s="295" t="s">
        <v>238</v>
      </c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96" t="s">
        <v>239</v>
      </c>
      <c r="CO8" s="297"/>
      <c r="CP8" s="297"/>
      <c r="CQ8" s="297"/>
      <c r="CR8" s="297"/>
      <c r="CS8" s="297"/>
      <c r="CT8" s="297"/>
      <c r="CU8" s="298"/>
      <c r="CV8" s="299" t="s">
        <v>42</v>
      </c>
      <c r="CW8" s="300"/>
      <c r="CX8" s="300"/>
      <c r="CY8" s="300"/>
      <c r="CZ8" s="300"/>
      <c r="DA8" s="300"/>
      <c r="DB8" s="300"/>
      <c r="DC8" s="300"/>
      <c r="DD8" s="300"/>
      <c r="DE8" s="301"/>
      <c r="DF8" s="38"/>
      <c r="DG8" s="302">
        <f>DG15</f>
        <v>34096854.61</v>
      </c>
      <c r="DH8" s="303"/>
      <c r="DI8" s="303"/>
      <c r="DJ8" s="303"/>
      <c r="DK8" s="303"/>
      <c r="DL8" s="303"/>
      <c r="DM8" s="303"/>
      <c r="DN8" s="303"/>
      <c r="DO8" s="303"/>
      <c r="DP8" s="303"/>
      <c r="DQ8" s="303"/>
      <c r="DR8" s="303"/>
      <c r="DS8" s="304"/>
      <c r="DT8" s="302">
        <f>DT15</f>
        <v>29083753.009999998</v>
      </c>
      <c r="DU8" s="303"/>
      <c r="DV8" s="303"/>
      <c r="DW8" s="303"/>
      <c r="DX8" s="303"/>
      <c r="DY8" s="303"/>
      <c r="DZ8" s="303"/>
      <c r="EA8" s="303"/>
      <c r="EB8" s="303"/>
      <c r="EC8" s="303"/>
      <c r="ED8" s="303"/>
      <c r="EE8" s="303"/>
      <c r="EF8" s="304"/>
      <c r="EG8" s="302">
        <f>EG15</f>
        <v>29427176.009999998</v>
      </c>
      <c r="EH8" s="303"/>
      <c r="EI8" s="303"/>
      <c r="EJ8" s="303"/>
      <c r="EK8" s="303"/>
      <c r="EL8" s="303"/>
      <c r="EM8" s="303"/>
      <c r="EN8" s="303"/>
      <c r="EO8" s="303"/>
      <c r="EP8" s="303"/>
      <c r="EQ8" s="303"/>
      <c r="ER8" s="303"/>
      <c r="ES8" s="304"/>
      <c r="ET8" s="305"/>
      <c r="EU8" s="303"/>
      <c r="EV8" s="303"/>
      <c r="EW8" s="303"/>
      <c r="EX8" s="303"/>
      <c r="EY8" s="303"/>
      <c r="EZ8" s="303"/>
      <c r="FA8" s="303"/>
      <c r="FB8" s="303"/>
      <c r="FC8" s="303"/>
      <c r="FD8" s="303"/>
      <c r="FE8" s="303"/>
      <c r="FF8" s="306"/>
    </row>
    <row r="9" spans="1:162" ht="117" customHeight="1">
      <c r="A9" s="217" t="s">
        <v>240</v>
      </c>
      <c r="B9" s="217"/>
      <c r="C9" s="217"/>
      <c r="D9" s="217"/>
      <c r="E9" s="217"/>
      <c r="F9" s="217"/>
      <c r="G9" s="217"/>
      <c r="H9" s="218"/>
      <c r="I9" s="278" t="s">
        <v>241</v>
      </c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16" t="s">
        <v>242</v>
      </c>
      <c r="CO9" s="217"/>
      <c r="CP9" s="217"/>
      <c r="CQ9" s="217"/>
      <c r="CR9" s="217"/>
      <c r="CS9" s="217"/>
      <c r="CT9" s="217"/>
      <c r="CU9" s="218"/>
      <c r="CV9" s="219" t="s">
        <v>42</v>
      </c>
      <c r="CW9" s="217"/>
      <c r="CX9" s="217"/>
      <c r="CY9" s="217"/>
      <c r="CZ9" s="217"/>
      <c r="DA9" s="217"/>
      <c r="DB9" s="217"/>
      <c r="DC9" s="217"/>
      <c r="DD9" s="217"/>
      <c r="DE9" s="218"/>
      <c r="DF9" s="39"/>
      <c r="DG9" s="30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8"/>
      <c r="DT9" s="30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8"/>
      <c r="EG9" s="280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308"/>
      <c r="ET9" s="236"/>
      <c r="EU9" s="237"/>
      <c r="EV9" s="237"/>
      <c r="EW9" s="237"/>
      <c r="EX9" s="237"/>
      <c r="EY9" s="237"/>
      <c r="EZ9" s="237"/>
      <c r="FA9" s="237"/>
      <c r="FB9" s="237"/>
      <c r="FC9" s="237"/>
      <c r="FD9" s="237"/>
      <c r="FE9" s="237"/>
      <c r="FF9" s="309"/>
    </row>
    <row r="10" spans="1:162" s="4" customFormat="1" ht="31.5" customHeight="1">
      <c r="A10" s="217" t="s">
        <v>243</v>
      </c>
      <c r="B10" s="217"/>
      <c r="C10" s="217"/>
      <c r="D10" s="217"/>
      <c r="E10" s="217"/>
      <c r="F10" s="217"/>
      <c r="G10" s="217"/>
      <c r="H10" s="218"/>
      <c r="I10" s="278" t="s">
        <v>244</v>
      </c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16" t="s">
        <v>245</v>
      </c>
      <c r="CO10" s="217"/>
      <c r="CP10" s="217"/>
      <c r="CQ10" s="217"/>
      <c r="CR10" s="217"/>
      <c r="CS10" s="217"/>
      <c r="CT10" s="217"/>
      <c r="CU10" s="218"/>
      <c r="CV10" s="219" t="s">
        <v>42</v>
      </c>
      <c r="CW10" s="217"/>
      <c r="CX10" s="217"/>
      <c r="CY10" s="217"/>
      <c r="CZ10" s="217"/>
      <c r="DA10" s="217"/>
      <c r="DB10" s="217"/>
      <c r="DC10" s="217"/>
      <c r="DD10" s="217"/>
      <c r="DE10" s="218"/>
      <c r="DF10" s="39"/>
      <c r="DG10" s="236"/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310"/>
      <c r="DS10" s="311"/>
      <c r="DT10" s="236"/>
      <c r="DU10" s="310"/>
      <c r="DV10" s="310"/>
      <c r="DW10" s="310"/>
      <c r="DX10" s="310"/>
      <c r="DY10" s="310"/>
      <c r="DZ10" s="310"/>
      <c r="EA10" s="310"/>
      <c r="EB10" s="310"/>
      <c r="EC10" s="310"/>
      <c r="ED10" s="310"/>
      <c r="EE10" s="310"/>
      <c r="EF10" s="311"/>
      <c r="EG10" s="236"/>
      <c r="EH10" s="310"/>
      <c r="EI10" s="310"/>
      <c r="EJ10" s="310"/>
      <c r="EK10" s="310"/>
      <c r="EL10" s="310"/>
      <c r="EM10" s="310"/>
      <c r="EN10" s="310"/>
      <c r="EO10" s="310"/>
      <c r="EP10" s="310"/>
      <c r="EQ10" s="310"/>
      <c r="ER10" s="310"/>
      <c r="ES10" s="311"/>
      <c r="ET10" s="30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309"/>
    </row>
    <row r="11" spans="1:162" s="4" customFormat="1" ht="23.25" customHeight="1">
      <c r="A11" s="217" t="s">
        <v>246</v>
      </c>
      <c r="B11" s="217"/>
      <c r="C11" s="217"/>
      <c r="D11" s="217"/>
      <c r="E11" s="217"/>
      <c r="F11" s="217"/>
      <c r="G11" s="217"/>
      <c r="H11" s="218"/>
      <c r="I11" s="278" t="s">
        <v>247</v>
      </c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16" t="s">
        <v>248</v>
      </c>
      <c r="CO11" s="217"/>
      <c r="CP11" s="217"/>
      <c r="CQ11" s="217"/>
      <c r="CR11" s="217"/>
      <c r="CS11" s="217"/>
      <c r="CT11" s="217"/>
      <c r="CU11" s="218"/>
      <c r="CV11" s="219" t="s">
        <v>42</v>
      </c>
      <c r="CW11" s="217"/>
      <c r="CX11" s="217"/>
      <c r="CY11" s="217"/>
      <c r="CZ11" s="217"/>
      <c r="DA11" s="217"/>
      <c r="DB11" s="217"/>
      <c r="DC11" s="217"/>
      <c r="DD11" s="217"/>
      <c r="DE11" s="218"/>
      <c r="DF11" s="39"/>
      <c r="DG11" s="236">
        <f>14955803.4-DG16</f>
        <v>10513003.4</v>
      </c>
      <c r="DH11" s="310"/>
      <c r="DI11" s="310"/>
      <c r="DJ11" s="310"/>
      <c r="DK11" s="310"/>
      <c r="DL11" s="310"/>
      <c r="DM11" s="310"/>
      <c r="DN11" s="310"/>
      <c r="DO11" s="310"/>
      <c r="DP11" s="310"/>
      <c r="DQ11" s="310"/>
      <c r="DR11" s="310"/>
      <c r="DS11" s="311"/>
      <c r="DT11" s="236">
        <f>15635698.4-DT16</f>
        <v>11108898.4</v>
      </c>
      <c r="DU11" s="310"/>
      <c r="DV11" s="310"/>
      <c r="DW11" s="310"/>
      <c r="DX11" s="310"/>
      <c r="DY11" s="310"/>
      <c r="DZ11" s="310"/>
      <c r="EA11" s="310"/>
      <c r="EB11" s="310"/>
      <c r="EC11" s="310"/>
      <c r="ED11" s="310"/>
      <c r="EE11" s="310"/>
      <c r="EF11" s="311"/>
      <c r="EG11" s="236">
        <f>15979121.4-EG16</f>
        <v>11452321.4</v>
      </c>
      <c r="EH11" s="310"/>
      <c r="EI11" s="310"/>
      <c r="EJ11" s="310"/>
      <c r="EK11" s="310"/>
      <c r="EL11" s="310"/>
      <c r="EM11" s="310"/>
      <c r="EN11" s="310"/>
      <c r="EO11" s="310"/>
      <c r="EP11" s="310"/>
      <c r="EQ11" s="310"/>
      <c r="ER11" s="310"/>
      <c r="ES11" s="311"/>
      <c r="ET11" s="30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7"/>
      <c r="FF11" s="309"/>
    </row>
    <row r="12" spans="1:162" ht="32.25" customHeight="1">
      <c r="A12" s="217" t="s">
        <v>249</v>
      </c>
      <c r="B12" s="217"/>
      <c r="C12" s="217"/>
      <c r="D12" s="217"/>
      <c r="E12" s="217"/>
      <c r="F12" s="217"/>
      <c r="G12" s="217"/>
      <c r="H12" s="218"/>
      <c r="I12" s="278" t="s">
        <v>250</v>
      </c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16" t="s">
        <v>251</v>
      </c>
      <c r="CO12" s="217"/>
      <c r="CP12" s="217"/>
      <c r="CQ12" s="217"/>
      <c r="CR12" s="217"/>
      <c r="CS12" s="217"/>
      <c r="CT12" s="217"/>
      <c r="CU12" s="218"/>
      <c r="CV12" s="219" t="s">
        <v>42</v>
      </c>
      <c r="CW12" s="217"/>
      <c r="CX12" s="217"/>
      <c r="CY12" s="217"/>
      <c r="CZ12" s="217"/>
      <c r="DA12" s="217"/>
      <c r="DB12" s="217"/>
      <c r="DC12" s="217"/>
      <c r="DD12" s="217"/>
      <c r="DE12" s="218"/>
      <c r="DF12" s="39"/>
      <c r="DG12" s="236">
        <f>13400987.81+0.08+3791041.64+1814583.68+34438+100000</f>
        <v>19141051.21</v>
      </c>
      <c r="DH12" s="310"/>
      <c r="DI12" s="310"/>
      <c r="DJ12" s="310"/>
      <c r="DK12" s="310"/>
      <c r="DL12" s="310"/>
      <c r="DM12" s="310"/>
      <c r="DN12" s="310"/>
      <c r="DO12" s="310"/>
      <c r="DP12" s="310"/>
      <c r="DQ12" s="310"/>
      <c r="DR12" s="310"/>
      <c r="DS12" s="311"/>
      <c r="DT12" s="236">
        <v>13448054.61</v>
      </c>
      <c r="DU12" s="310"/>
      <c r="DV12" s="310"/>
      <c r="DW12" s="310"/>
      <c r="DX12" s="310"/>
      <c r="DY12" s="310"/>
      <c r="DZ12" s="310"/>
      <c r="EA12" s="310"/>
      <c r="EB12" s="310"/>
      <c r="EC12" s="310"/>
      <c r="ED12" s="310"/>
      <c r="EE12" s="310"/>
      <c r="EF12" s="311"/>
      <c r="EG12" s="236">
        <v>13448054.61</v>
      </c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0"/>
      <c r="ES12" s="311"/>
      <c r="ET12" s="30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309"/>
    </row>
    <row r="13" spans="1:162" ht="30" customHeight="1">
      <c r="A13" s="217" t="s">
        <v>252</v>
      </c>
      <c r="B13" s="217"/>
      <c r="C13" s="217"/>
      <c r="D13" s="217"/>
      <c r="E13" s="217"/>
      <c r="F13" s="217"/>
      <c r="G13" s="217"/>
      <c r="H13" s="218"/>
      <c r="I13" s="312" t="s">
        <v>253</v>
      </c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6" t="s">
        <v>254</v>
      </c>
      <c r="CO13" s="217"/>
      <c r="CP13" s="217"/>
      <c r="CQ13" s="217"/>
      <c r="CR13" s="217"/>
      <c r="CS13" s="217"/>
      <c r="CT13" s="217"/>
      <c r="CU13" s="218"/>
      <c r="CV13" s="219" t="s">
        <v>42</v>
      </c>
      <c r="CW13" s="217"/>
      <c r="CX13" s="217"/>
      <c r="CY13" s="217"/>
      <c r="CZ13" s="217"/>
      <c r="DA13" s="217"/>
      <c r="DB13" s="217"/>
      <c r="DC13" s="217"/>
      <c r="DD13" s="217"/>
      <c r="DE13" s="218"/>
      <c r="DF13" s="39"/>
      <c r="DG13" s="236"/>
      <c r="DH13" s="310"/>
      <c r="DI13" s="310"/>
      <c r="DJ13" s="310"/>
      <c r="DK13" s="310"/>
      <c r="DL13" s="310"/>
      <c r="DM13" s="310"/>
      <c r="DN13" s="310"/>
      <c r="DO13" s="310"/>
      <c r="DP13" s="310"/>
      <c r="DQ13" s="310"/>
      <c r="DR13" s="310"/>
      <c r="DS13" s="311"/>
      <c r="DT13" s="236"/>
      <c r="DU13" s="310"/>
      <c r="DV13" s="310"/>
      <c r="DW13" s="310"/>
      <c r="DX13" s="310"/>
      <c r="DY13" s="310"/>
      <c r="DZ13" s="310"/>
      <c r="EA13" s="310"/>
      <c r="EB13" s="310"/>
      <c r="EC13" s="310"/>
      <c r="ED13" s="310"/>
      <c r="EE13" s="310"/>
      <c r="EF13" s="311"/>
      <c r="EG13" s="236"/>
      <c r="EH13" s="310"/>
      <c r="EI13" s="310"/>
      <c r="EJ13" s="310"/>
      <c r="EK13" s="310"/>
      <c r="EL13" s="310"/>
      <c r="EM13" s="310"/>
      <c r="EN13" s="310"/>
      <c r="EO13" s="310"/>
      <c r="EP13" s="310"/>
      <c r="EQ13" s="310"/>
      <c r="ER13" s="310"/>
      <c r="ES13" s="311"/>
      <c r="ET13" s="307"/>
      <c r="EU13" s="237"/>
      <c r="EV13" s="237"/>
      <c r="EW13" s="237"/>
      <c r="EX13" s="237"/>
      <c r="EY13" s="237"/>
      <c r="EZ13" s="237"/>
      <c r="FA13" s="237"/>
      <c r="FB13" s="237"/>
      <c r="FC13" s="237"/>
      <c r="FD13" s="237"/>
      <c r="FE13" s="237"/>
      <c r="FF13" s="309"/>
    </row>
    <row r="14" spans="1:162" ht="20.25" customHeight="1">
      <c r="A14" s="217" t="s">
        <v>255</v>
      </c>
      <c r="B14" s="217"/>
      <c r="C14" s="217"/>
      <c r="D14" s="217"/>
      <c r="E14" s="217"/>
      <c r="F14" s="217"/>
      <c r="G14" s="217"/>
      <c r="H14" s="218"/>
      <c r="I14" s="313" t="s">
        <v>256</v>
      </c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216" t="s">
        <v>257</v>
      </c>
      <c r="CO14" s="217"/>
      <c r="CP14" s="217"/>
      <c r="CQ14" s="217"/>
      <c r="CR14" s="217"/>
      <c r="CS14" s="217"/>
      <c r="CT14" s="217"/>
      <c r="CU14" s="218"/>
      <c r="CV14" s="219" t="s">
        <v>42</v>
      </c>
      <c r="CW14" s="217"/>
      <c r="CX14" s="217"/>
      <c r="CY14" s="217"/>
      <c r="CZ14" s="217"/>
      <c r="DA14" s="217"/>
      <c r="DB14" s="217"/>
      <c r="DC14" s="217"/>
      <c r="DD14" s="217"/>
      <c r="DE14" s="218"/>
      <c r="DF14" s="39"/>
      <c r="DG14" s="236"/>
      <c r="DH14" s="310"/>
      <c r="DI14" s="310"/>
      <c r="DJ14" s="310"/>
      <c r="DK14" s="310"/>
      <c r="DL14" s="310"/>
      <c r="DM14" s="310"/>
      <c r="DN14" s="310"/>
      <c r="DO14" s="310"/>
      <c r="DP14" s="310"/>
      <c r="DQ14" s="310"/>
      <c r="DR14" s="310"/>
      <c r="DS14" s="311"/>
      <c r="DT14" s="236"/>
      <c r="DU14" s="310"/>
      <c r="DV14" s="310"/>
      <c r="DW14" s="310"/>
      <c r="DX14" s="310"/>
      <c r="DY14" s="310"/>
      <c r="DZ14" s="310"/>
      <c r="EA14" s="310"/>
      <c r="EB14" s="310"/>
      <c r="EC14" s="310"/>
      <c r="ED14" s="310"/>
      <c r="EE14" s="310"/>
      <c r="EF14" s="311"/>
      <c r="EG14" s="236"/>
      <c r="EH14" s="310"/>
      <c r="EI14" s="310"/>
      <c r="EJ14" s="310"/>
      <c r="EK14" s="310"/>
      <c r="EL14" s="310"/>
      <c r="EM14" s="310"/>
      <c r="EN14" s="310"/>
      <c r="EO14" s="310"/>
      <c r="EP14" s="310"/>
      <c r="EQ14" s="310"/>
      <c r="ER14" s="310"/>
      <c r="ES14" s="311"/>
      <c r="ET14" s="307"/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7"/>
      <c r="FF14" s="309"/>
    </row>
    <row r="15" spans="1:162" ht="14.25" customHeight="1">
      <c r="A15" s="217" t="s">
        <v>258</v>
      </c>
      <c r="B15" s="217"/>
      <c r="C15" s="217"/>
      <c r="D15" s="217"/>
      <c r="E15" s="217"/>
      <c r="F15" s="217"/>
      <c r="G15" s="217"/>
      <c r="H15" s="218"/>
      <c r="I15" s="313" t="s">
        <v>259</v>
      </c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216" t="s">
        <v>260</v>
      </c>
      <c r="CO15" s="217"/>
      <c r="CP15" s="217"/>
      <c r="CQ15" s="217"/>
      <c r="CR15" s="217"/>
      <c r="CS15" s="217"/>
      <c r="CT15" s="217"/>
      <c r="CU15" s="218"/>
      <c r="CV15" s="219" t="s">
        <v>42</v>
      </c>
      <c r="CW15" s="217"/>
      <c r="CX15" s="217"/>
      <c r="CY15" s="217"/>
      <c r="CZ15" s="217"/>
      <c r="DA15" s="217"/>
      <c r="DB15" s="217"/>
      <c r="DC15" s="217"/>
      <c r="DD15" s="217"/>
      <c r="DE15" s="218"/>
      <c r="DF15" s="39"/>
      <c r="DG15" s="236">
        <f>DG11+DG12+DG16</f>
        <v>34096854.61</v>
      </c>
      <c r="DH15" s="310"/>
      <c r="DI15" s="310"/>
      <c r="DJ15" s="310"/>
      <c r="DK15" s="310"/>
      <c r="DL15" s="310"/>
      <c r="DM15" s="310"/>
      <c r="DN15" s="310"/>
      <c r="DO15" s="310"/>
      <c r="DP15" s="310"/>
      <c r="DQ15" s="310"/>
      <c r="DR15" s="310"/>
      <c r="DS15" s="311"/>
      <c r="DT15" s="236">
        <f>DT11+DT12+DT16</f>
        <v>29083753.009999998</v>
      </c>
      <c r="DU15" s="310"/>
      <c r="DV15" s="310"/>
      <c r="DW15" s="310"/>
      <c r="DX15" s="310"/>
      <c r="DY15" s="310"/>
      <c r="DZ15" s="310"/>
      <c r="EA15" s="310"/>
      <c r="EB15" s="310"/>
      <c r="EC15" s="310"/>
      <c r="ED15" s="310"/>
      <c r="EE15" s="310"/>
      <c r="EF15" s="311"/>
      <c r="EG15" s="236">
        <f>EG11+EG12+EG16</f>
        <v>29427176.009999998</v>
      </c>
      <c r="EH15" s="310"/>
      <c r="EI15" s="310"/>
      <c r="EJ15" s="310"/>
      <c r="EK15" s="310"/>
      <c r="EL15" s="310"/>
      <c r="EM15" s="310"/>
      <c r="EN15" s="310"/>
      <c r="EO15" s="310"/>
      <c r="EP15" s="310"/>
      <c r="EQ15" s="310"/>
      <c r="ER15" s="310"/>
      <c r="ES15" s="311"/>
      <c r="ET15" s="307"/>
      <c r="EU15" s="237"/>
      <c r="EV15" s="237"/>
      <c r="EW15" s="237"/>
      <c r="EX15" s="237"/>
      <c r="EY15" s="237"/>
      <c r="EZ15" s="237"/>
      <c r="FA15" s="237"/>
      <c r="FB15" s="237"/>
      <c r="FC15" s="237"/>
      <c r="FD15" s="237"/>
      <c r="FE15" s="237"/>
      <c r="FF15" s="309"/>
    </row>
    <row r="16" spans="1:162" ht="21.75" customHeight="1">
      <c r="A16" s="217" t="s">
        <v>261</v>
      </c>
      <c r="B16" s="217"/>
      <c r="C16" s="217"/>
      <c r="D16" s="217"/>
      <c r="E16" s="217"/>
      <c r="F16" s="217"/>
      <c r="G16" s="217"/>
      <c r="H16" s="218"/>
      <c r="I16" s="312" t="s">
        <v>262</v>
      </c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6" t="s">
        <v>263</v>
      </c>
      <c r="CO16" s="217"/>
      <c r="CP16" s="217"/>
      <c r="CQ16" s="217"/>
      <c r="CR16" s="217"/>
      <c r="CS16" s="217"/>
      <c r="CT16" s="217"/>
      <c r="CU16" s="218"/>
      <c r="CV16" s="219" t="s">
        <v>42</v>
      </c>
      <c r="CW16" s="217"/>
      <c r="CX16" s="217"/>
      <c r="CY16" s="217"/>
      <c r="CZ16" s="217"/>
      <c r="DA16" s="217"/>
      <c r="DB16" s="217"/>
      <c r="DC16" s="217"/>
      <c r="DD16" s="217"/>
      <c r="DE16" s="218"/>
      <c r="DF16" s="39" t="s">
        <v>317</v>
      </c>
      <c r="DG16" s="307">
        <v>4442800</v>
      </c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8"/>
      <c r="DT16" s="50">
        <v>4526800</v>
      </c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2"/>
      <c r="EG16" s="206">
        <v>4526800</v>
      </c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8"/>
      <c r="ET16" s="307"/>
      <c r="EU16" s="237"/>
      <c r="EV16" s="237"/>
      <c r="EW16" s="237"/>
      <c r="EX16" s="237"/>
      <c r="EY16" s="237"/>
      <c r="EZ16" s="237"/>
      <c r="FA16" s="237"/>
      <c r="FB16" s="237"/>
      <c r="FC16" s="237"/>
      <c r="FD16" s="237"/>
      <c r="FE16" s="237"/>
      <c r="FF16" s="309"/>
    </row>
    <row r="17" spans="1:162" ht="19.5" customHeight="1">
      <c r="A17" s="217" t="s">
        <v>264</v>
      </c>
      <c r="B17" s="217"/>
      <c r="C17" s="217"/>
      <c r="D17" s="217"/>
      <c r="E17" s="217"/>
      <c r="F17" s="217"/>
      <c r="G17" s="217"/>
      <c r="H17" s="218"/>
      <c r="I17" s="313" t="s">
        <v>256</v>
      </c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216" t="s">
        <v>265</v>
      </c>
      <c r="CO17" s="217"/>
      <c r="CP17" s="217"/>
      <c r="CQ17" s="217"/>
      <c r="CR17" s="217"/>
      <c r="CS17" s="217"/>
      <c r="CT17" s="217"/>
      <c r="CU17" s="218"/>
      <c r="CV17" s="219" t="s">
        <v>42</v>
      </c>
      <c r="CW17" s="217"/>
      <c r="CX17" s="217"/>
      <c r="CY17" s="217"/>
      <c r="CZ17" s="217"/>
      <c r="DA17" s="217"/>
      <c r="DB17" s="217"/>
      <c r="DC17" s="217"/>
      <c r="DD17" s="217"/>
      <c r="DE17" s="218"/>
      <c r="DF17" s="39"/>
      <c r="DG17" s="30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8"/>
      <c r="DT17" s="30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8"/>
      <c r="EG17" s="30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8"/>
      <c r="ET17" s="30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7"/>
      <c r="FF17" s="309"/>
    </row>
    <row r="18" spans="1:162" ht="18" customHeight="1">
      <c r="A18" s="217" t="s">
        <v>266</v>
      </c>
      <c r="B18" s="217"/>
      <c r="C18" s="217"/>
      <c r="D18" s="217"/>
      <c r="E18" s="217"/>
      <c r="F18" s="217"/>
      <c r="G18" s="217"/>
      <c r="H18" s="218"/>
      <c r="I18" s="313" t="s">
        <v>259</v>
      </c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216" t="s">
        <v>267</v>
      </c>
      <c r="CO18" s="217"/>
      <c r="CP18" s="217"/>
      <c r="CQ18" s="217"/>
      <c r="CR18" s="217"/>
      <c r="CS18" s="217"/>
      <c r="CT18" s="217"/>
      <c r="CU18" s="218"/>
      <c r="CV18" s="219" t="s">
        <v>42</v>
      </c>
      <c r="CW18" s="217"/>
      <c r="CX18" s="217"/>
      <c r="CY18" s="217"/>
      <c r="CZ18" s="217"/>
      <c r="DA18" s="217"/>
      <c r="DB18" s="217"/>
      <c r="DC18" s="217"/>
      <c r="DD18" s="217"/>
      <c r="DE18" s="218"/>
      <c r="DF18" s="39" t="s">
        <v>317</v>
      </c>
      <c r="DG18" s="307">
        <v>4442800</v>
      </c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8"/>
      <c r="DT18" s="50">
        <v>4526800</v>
      </c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2"/>
      <c r="EG18" s="206">
        <v>4526800</v>
      </c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8"/>
      <c r="ET18" s="30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309"/>
    </row>
    <row r="19" spans="1:162" ht="18" customHeight="1">
      <c r="A19" s="217" t="s">
        <v>268</v>
      </c>
      <c r="B19" s="217"/>
      <c r="C19" s="217"/>
      <c r="D19" s="217"/>
      <c r="E19" s="217"/>
      <c r="F19" s="217"/>
      <c r="G19" s="217"/>
      <c r="H19" s="218"/>
      <c r="I19" s="312" t="s">
        <v>269</v>
      </c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6" t="s">
        <v>270</v>
      </c>
      <c r="CO19" s="217"/>
      <c r="CP19" s="217"/>
      <c r="CQ19" s="217"/>
      <c r="CR19" s="217"/>
      <c r="CS19" s="217"/>
      <c r="CT19" s="217"/>
      <c r="CU19" s="218"/>
      <c r="CV19" s="219" t="s">
        <v>42</v>
      </c>
      <c r="CW19" s="217"/>
      <c r="CX19" s="217"/>
      <c r="CY19" s="217"/>
      <c r="CZ19" s="217"/>
      <c r="DA19" s="217"/>
      <c r="DB19" s="217"/>
      <c r="DC19" s="217"/>
      <c r="DD19" s="217"/>
      <c r="DE19" s="218"/>
      <c r="DF19" s="39"/>
      <c r="DG19" s="236"/>
      <c r="DH19" s="310"/>
      <c r="DI19" s="310"/>
      <c r="DJ19" s="310"/>
      <c r="DK19" s="310"/>
      <c r="DL19" s="310"/>
      <c r="DM19" s="310"/>
      <c r="DN19" s="310"/>
      <c r="DO19" s="310"/>
      <c r="DP19" s="310"/>
      <c r="DQ19" s="310"/>
      <c r="DR19" s="310"/>
      <c r="DS19" s="311"/>
      <c r="DT19" s="30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8"/>
      <c r="EG19" s="30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8"/>
      <c r="ET19" s="307"/>
      <c r="EU19" s="237"/>
      <c r="EV19" s="237"/>
      <c r="EW19" s="237"/>
      <c r="EX19" s="237"/>
      <c r="EY19" s="237"/>
      <c r="EZ19" s="237"/>
      <c r="FA19" s="237"/>
      <c r="FB19" s="237"/>
      <c r="FC19" s="237"/>
      <c r="FD19" s="237"/>
      <c r="FE19" s="237"/>
      <c r="FF19" s="309"/>
    </row>
    <row r="20" spans="1:162" ht="18.75" customHeight="1">
      <c r="A20" s="217" t="s">
        <v>271</v>
      </c>
      <c r="B20" s="217"/>
      <c r="C20" s="217"/>
      <c r="D20" s="217"/>
      <c r="E20" s="217"/>
      <c r="F20" s="217"/>
      <c r="G20" s="217"/>
      <c r="H20" s="218"/>
      <c r="I20" s="312" t="s">
        <v>272</v>
      </c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6" t="s">
        <v>273</v>
      </c>
      <c r="CO20" s="217"/>
      <c r="CP20" s="217"/>
      <c r="CQ20" s="217"/>
      <c r="CR20" s="217"/>
      <c r="CS20" s="217"/>
      <c r="CT20" s="217"/>
      <c r="CU20" s="218"/>
      <c r="CV20" s="219" t="s">
        <v>42</v>
      </c>
      <c r="CW20" s="217"/>
      <c r="CX20" s="217"/>
      <c r="CY20" s="217"/>
      <c r="CZ20" s="217"/>
      <c r="DA20" s="217"/>
      <c r="DB20" s="217"/>
      <c r="DC20" s="217"/>
      <c r="DD20" s="217"/>
      <c r="DE20" s="218"/>
      <c r="DF20" s="39"/>
      <c r="DG20" s="30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8"/>
      <c r="DT20" s="30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8"/>
      <c r="EG20" s="30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8"/>
      <c r="ET20" s="307"/>
      <c r="EU20" s="237"/>
      <c r="EV20" s="237"/>
      <c r="EW20" s="237"/>
      <c r="EX20" s="237"/>
      <c r="EY20" s="237"/>
      <c r="EZ20" s="237"/>
      <c r="FA20" s="237"/>
      <c r="FB20" s="237"/>
      <c r="FC20" s="237"/>
      <c r="FD20" s="237"/>
      <c r="FE20" s="237"/>
      <c r="FF20" s="309"/>
    </row>
    <row r="21" spans="1:162" s="5" customFormat="1" ht="18" customHeight="1">
      <c r="A21" s="217" t="s">
        <v>274</v>
      </c>
      <c r="B21" s="217"/>
      <c r="C21" s="217"/>
      <c r="D21" s="217"/>
      <c r="E21" s="217"/>
      <c r="F21" s="217"/>
      <c r="G21" s="217"/>
      <c r="H21" s="218"/>
      <c r="I21" s="313" t="s">
        <v>256</v>
      </c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216" t="s">
        <v>275</v>
      </c>
      <c r="CO21" s="217"/>
      <c r="CP21" s="217"/>
      <c r="CQ21" s="217"/>
      <c r="CR21" s="217"/>
      <c r="CS21" s="217"/>
      <c r="CT21" s="217"/>
      <c r="CU21" s="218"/>
      <c r="CV21" s="219" t="s">
        <v>42</v>
      </c>
      <c r="CW21" s="217"/>
      <c r="CX21" s="217"/>
      <c r="CY21" s="217"/>
      <c r="CZ21" s="217"/>
      <c r="DA21" s="217"/>
      <c r="DB21" s="217"/>
      <c r="DC21" s="217"/>
      <c r="DD21" s="217"/>
      <c r="DE21" s="218"/>
      <c r="DF21" s="39"/>
      <c r="DG21" s="30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8"/>
      <c r="DT21" s="30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8"/>
      <c r="EG21" s="30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8"/>
      <c r="ET21" s="307"/>
      <c r="EU21" s="237"/>
      <c r="EV21" s="237"/>
      <c r="EW21" s="237"/>
      <c r="EX21" s="237"/>
      <c r="EY21" s="237"/>
      <c r="EZ21" s="237"/>
      <c r="FA21" s="237"/>
      <c r="FB21" s="237"/>
      <c r="FC21" s="237"/>
      <c r="FD21" s="237"/>
      <c r="FE21" s="237"/>
      <c r="FF21" s="309"/>
    </row>
    <row r="22" spans="1:162" ht="18" customHeight="1">
      <c r="A22" s="217" t="s">
        <v>276</v>
      </c>
      <c r="B22" s="217"/>
      <c r="C22" s="217"/>
      <c r="D22" s="217"/>
      <c r="E22" s="217"/>
      <c r="F22" s="217"/>
      <c r="G22" s="217"/>
      <c r="H22" s="218"/>
      <c r="I22" s="313" t="s">
        <v>259</v>
      </c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/>
      <c r="CD22" s="314"/>
      <c r="CE22" s="314"/>
      <c r="CF22" s="314"/>
      <c r="CG22" s="314"/>
      <c r="CH22" s="314"/>
      <c r="CI22" s="314"/>
      <c r="CJ22" s="314"/>
      <c r="CK22" s="314"/>
      <c r="CL22" s="314"/>
      <c r="CM22" s="314"/>
      <c r="CN22" s="216" t="s">
        <v>277</v>
      </c>
      <c r="CO22" s="217"/>
      <c r="CP22" s="217"/>
      <c r="CQ22" s="217"/>
      <c r="CR22" s="217"/>
      <c r="CS22" s="217"/>
      <c r="CT22" s="217"/>
      <c r="CU22" s="218"/>
      <c r="CV22" s="219" t="s">
        <v>42</v>
      </c>
      <c r="CW22" s="217"/>
      <c r="CX22" s="217"/>
      <c r="CY22" s="217"/>
      <c r="CZ22" s="217"/>
      <c r="DA22" s="217"/>
      <c r="DB22" s="217"/>
      <c r="DC22" s="217"/>
      <c r="DD22" s="217"/>
      <c r="DE22" s="218"/>
      <c r="DF22" s="39"/>
      <c r="DG22" s="30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8"/>
      <c r="DT22" s="30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8"/>
      <c r="EG22" s="30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8"/>
      <c r="ET22" s="307"/>
      <c r="EU22" s="237"/>
      <c r="EV22" s="237"/>
      <c r="EW22" s="237"/>
      <c r="EX22" s="237"/>
      <c r="EY22" s="237"/>
      <c r="EZ22" s="237"/>
      <c r="FA22" s="237"/>
      <c r="FB22" s="237"/>
      <c r="FC22" s="237"/>
      <c r="FD22" s="237"/>
      <c r="FE22" s="237"/>
      <c r="FF22" s="309"/>
    </row>
    <row r="23" spans="1:162" ht="18.75" customHeight="1" thickBot="1">
      <c r="A23" s="217" t="s">
        <v>278</v>
      </c>
      <c r="B23" s="217"/>
      <c r="C23" s="217"/>
      <c r="D23" s="217"/>
      <c r="E23" s="217"/>
      <c r="F23" s="217"/>
      <c r="G23" s="217"/>
      <c r="H23" s="218"/>
      <c r="I23" s="312" t="s">
        <v>279</v>
      </c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26" t="s">
        <v>280</v>
      </c>
      <c r="CO23" s="227"/>
      <c r="CP23" s="227"/>
      <c r="CQ23" s="227"/>
      <c r="CR23" s="227"/>
      <c r="CS23" s="227"/>
      <c r="CT23" s="227"/>
      <c r="CU23" s="228"/>
      <c r="CV23" s="229" t="s">
        <v>42</v>
      </c>
      <c r="CW23" s="227"/>
      <c r="CX23" s="227"/>
      <c r="CY23" s="227"/>
      <c r="CZ23" s="227"/>
      <c r="DA23" s="227"/>
      <c r="DB23" s="227"/>
      <c r="DC23" s="227"/>
      <c r="DD23" s="227"/>
      <c r="DE23" s="228"/>
      <c r="DF23" s="40"/>
      <c r="DG23" s="220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315"/>
      <c r="DT23" s="223"/>
      <c r="DU23" s="224"/>
      <c r="DV23" s="224"/>
      <c r="DW23" s="224"/>
      <c r="DX23" s="224"/>
      <c r="DY23" s="224"/>
      <c r="DZ23" s="224"/>
      <c r="EA23" s="224"/>
      <c r="EB23" s="224"/>
      <c r="EC23" s="224"/>
      <c r="ED23" s="224"/>
      <c r="EE23" s="224"/>
      <c r="EF23" s="315"/>
      <c r="EG23" s="223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315"/>
      <c r="ET23" s="223"/>
      <c r="EU23" s="224"/>
      <c r="EV23" s="224"/>
      <c r="EW23" s="224"/>
      <c r="EX23" s="224"/>
      <c r="EY23" s="224"/>
      <c r="EZ23" s="224"/>
      <c r="FA23" s="224"/>
      <c r="FB23" s="224"/>
      <c r="FC23" s="224"/>
      <c r="FD23" s="224"/>
      <c r="FE23" s="224"/>
      <c r="FF23" s="225"/>
    </row>
    <row r="24" spans="1:162" ht="21" customHeight="1">
      <c r="A24" s="217" t="s">
        <v>281</v>
      </c>
      <c r="B24" s="217"/>
      <c r="C24" s="217"/>
      <c r="D24" s="217"/>
      <c r="E24" s="217"/>
      <c r="F24" s="217"/>
      <c r="G24" s="217"/>
      <c r="H24" s="218"/>
      <c r="I24" s="313" t="s">
        <v>256</v>
      </c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14"/>
      <c r="BY24" s="314"/>
      <c r="BZ24" s="314"/>
      <c r="CA24" s="314"/>
      <c r="CB24" s="314"/>
      <c r="CC24" s="314"/>
      <c r="CD24" s="314"/>
      <c r="CE24" s="314"/>
      <c r="CF24" s="314"/>
      <c r="CG24" s="314"/>
      <c r="CH24" s="314"/>
      <c r="CI24" s="314"/>
      <c r="CJ24" s="314"/>
      <c r="CK24" s="314"/>
      <c r="CL24" s="314"/>
      <c r="CM24" s="314"/>
      <c r="CN24" s="316" t="s">
        <v>282</v>
      </c>
      <c r="CO24" s="300"/>
      <c r="CP24" s="300"/>
      <c r="CQ24" s="300"/>
      <c r="CR24" s="300"/>
      <c r="CS24" s="300"/>
      <c r="CT24" s="300"/>
      <c r="CU24" s="301"/>
      <c r="CV24" s="299" t="s">
        <v>42</v>
      </c>
      <c r="CW24" s="300"/>
      <c r="CX24" s="300"/>
      <c r="CY24" s="300"/>
      <c r="CZ24" s="300"/>
      <c r="DA24" s="300"/>
      <c r="DB24" s="300"/>
      <c r="DC24" s="300"/>
      <c r="DD24" s="300"/>
      <c r="DE24" s="301"/>
      <c r="DF24" s="38"/>
      <c r="DG24" s="305"/>
      <c r="DH24" s="303"/>
      <c r="DI24" s="303"/>
      <c r="DJ24" s="303"/>
      <c r="DK24" s="303"/>
      <c r="DL24" s="303"/>
      <c r="DM24" s="303"/>
      <c r="DN24" s="303"/>
      <c r="DO24" s="303"/>
      <c r="DP24" s="303"/>
      <c r="DQ24" s="303"/>
      <c r="DR24" s="303"/>
      <c r="DS24" s="304"/>
      <c r="DT24" s="305"/>
      <c r="DU24" s="303"/>
      <c r="DV24" s="303"/>
      <c r="DW24" s="303"/>
      <c r="DX24" s="303"/>
      <c r="DY24" s="303"/>
      <c r="DZ24" s="303"/>
      <c r="EA24" s="303"/>
      <c r="EB24" s="303"/>
      <c r="EC24" s="303"/>
      <c r="ED24" s="303"/>
      <c r="EE24" s="303"/>
      <c r="EF24" s="304"/>
      <c r="EG24" s="305"/>
      <c r="EH24" s="303"/>
      <c r="EI24" s="303"/>
      <c r="EJ24" s="303"/>
      <c r="EK24" s="303"/>
      <c r="EL24" s="303"/>
      <c r="EM24" s="303"/>
      <c r="EN24" s="303"/>
      <c r="EO24" s="303"/>
      <c r="EP24" s="303"/>
      <c r="EQ24" s="303"/>
      <c r="ER24" s="303"/>
      <c r="ES24" s="304"/>
      <c r="ET24" s="305"/>
      <c r="EU24" s="303"/>
      <c r="EV24" s="303"/>
      <c r="EW24" s="303"/>
      <c r="EX24" s="303"/>
      <c r="EY24" s="303"/>
      <c r="EZ24" s="303"/>
      <c r="FA24" s="303"/>
      <c r="FB24" s="303"/>
      <c r="FC24" s="303"/>
      <c r="FD24" s="303"/>
      <c r="FE24" s="303"/>
      <c r="FF24" s="306"/>
    </row>
    <row r="25" spans="1:162" ht="18.75" customHeight="1">
      <c r="A25" s="217" t="s">
        <v>283</v>
      </c>
      <c r="B25" s="217"/>
      <c r="C25" s="217"/>
      <c r="D25" s="217"/>
      <c r="E25" s="217"/>
      <c r="F25" s="217"/>
      <c r="G25" s="217"/>
      <c r="H25" s="218"/>
      <c r="I25" s="313" t="s">
        <v>284</v>
      </c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  <c r="BR25" s="314"/>
      <c r="BS25" s="314"/>
      <c r="BT25" s="314"/>
      <c r="BU25" s="314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14"/>
      <c r="CI25" s="314"/>
      <c r="CJ25" s="314"/>
      <c r="CK25" s="314"/>
      <c r="CL25" s="314"/>
      <c r="CM25" s="314"/>
      <c r="CN25" s="216" t="s">
        <v>285</v>
      </c>
      <c r="CO25" s="217"/>
      <c r="CP25" s="217"/>
      <c r="CQ25" s="217"/>
      <c r="CR25" s="217"/>
      <c r="CS25" s="217"/>
      <c r="CT25" s="217"/>
      <c r="CU25" s="218"/>
      <c r="CV25" s="219" t="s">
        <v>42</v>
      </c>
      <c r="CW25" s="217"/>
      <c r="CX25" s="217"/>
      <c r="CY25" s="217"/>
      <c r="CZ25" s="217"/>
      <c r="DA25" s="217"/>
      <c r="DB25" s="217"/>
      <c r="DC25" s="217"/>
      <c r="DD25" s="217"/>
      <c r="DE25" s="218"/>
      <c r="DF25" s="39"/>
      <c r="DG25" s="236"/>
      <c r="DH25" s="310"/>
      <c r="DI25" s="310"/>
      <c r="DJ25" s="310"/>
      <c r="DK25" s="310"/>
      <c r="DL25" s="310"/>
      <c r="DM25" s="310"/>
      <c r="DN25" s="310"/>
      <c r="DO25" s="310"/>
      <c r="DP25" s="310"/>
      <c r="DQ25" s="310"/>
      <c r="DR25" s="310"/>
      <c r="DS25" s="311"/>
      <c r="DT25" s="30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8"/>
      <c r="EG25" s="30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8"/>
      <c r="ET25" s="30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309"/>
    </row>
    <row r="26" spans="1:162" ht="36" customHeight="1">
      <c r="A26" s="217" t="s">
        <v>12</v>
      </c>
      <c r="B26" s="217"/>
      <c r="C26" s="217"/>
      <c r="D26" s="217"/>
      <c r="E26" s="217"/>
      <c r="F26" s="217"/>
      <c r="G26" s="217"/>
      <c r="H26" s="218"/>
      <c r="I26" s="317" t="s">
        <v>286</v>
      </c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216" t="s">
        <v>287</v>
      </c>
      <c r="CO26" s="217"/>
      <c r="CP26" s="217"/>
      <c r="CQ26" s="217"/>
      <c r="CR26" s="217"/>
      <c r="CS26" s="217"/>
      <c r="CT26" s="217"/>
      <c r="CU26" s="218"/>
      <c r="CV26" s="219" t="s">
        <v>42</v>
      </c>
      <c r="CW26" s="217"/>
      <c r="CX26" s="217"/>
      <c r="CY26" s="217"/>
      <c r="CZ26" s="217"/>
      <c r="DA26" s="217"/>
      <c r="DB26" s="217"/>
      <c r="DC26" s="217"/>
      <c r="DD26" s="217"/>
      <c r="DE26" s="218"/>
      <c r="DF26" s="39"/>
      <c r="DG26" s="30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8"/>
      <c r="DT26" s="30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8"/>
      <c r="EG26" s="30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8"/>
      <c r="ET26" s="30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309"/>
    </row>
    <row r="27" spans="1:162" ht="12.75" customHeight="1">
      <c r="A27" s="231"/>
      <c r="B27" s="231"/>
      <c r="C27" s="231"/>
      <c r="D27" s="231"/>
      <c r="E27" s="231"/>
      <c r="F27" s="231"/>
      <c r="G27" s="231"/>
      <c r="H27" s="232"/>
      <c r="I27" s="264" t="s">
        <v>288</v>
      </c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5"/>
      <c r="CC27" s="265"/>
      <c r="CD27" s="265"/>
      <c r="CE27" s="265"/>
      <c r="CF27" s="265"/>
      <c r="CG27" s="265"/>
      <c r="CH27" s="265"/>
      <c r="CI27" s="265"/>
      <c r="CJ27" s="265"/>
      <c r="CK27" s="265"/>
      <c r="CL27" s="265"/>
      <c r="CM27" s="266"/>
      <c r="CN27" s="267" t="s">
        <v>289</v>
      </c>
      <c r="CO27" s="231"/>
      <c r="CP27" s="231"/>
      <c r="CQ27" s="231"/>
      <c r="CR27" s="231"/>
      <c r="CS27" s="231"/>
      <c r="CT27" s="231"/>
      <c r="CU27" s="232"/>
      <c r="CV27" s="230"/>
      <c r="CW27" s="231"/>
      <c r="CX27" s="231"/>
      <c r="CY27" s="231"/>
      <c r="CZ27" s="231"/>
      <c r="DA27" s="231"/>
      <c r="DB27" s="231"/>
      <c r="DC27" s="231"/>
      <c r="DD27" s="231"/>
      <c r="DE27" s="232"/>
      <c r="DF27" s="41"/>
      <c r="DG27" s="25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4"/>
      <c r="DT27" s="25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4"/>
      <c r="EG27" s="25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4"/>
      <c r="ET27" s="25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319"/>
    </row>
    <row r="28" spans="1:162" ht="12.75" customHeight="1">
      <c r="A28" s="234"/>
      <c r="B28" s="234"/>
      <c r="C28" s="234"/>
      <c r="D28" s="234"/>
      <c r="E28" s="234"/>
      <c r="F28" s="234"/>
      <c r="G28" s="234"/>
      <c r="H28" s="235"/>
      <c r="I28" s="239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68"/>
      <c r="CO28" s="234"/>
      <c r="CP28" s="234"/>
      <c r="CQ28" s="234"/>
      <c r="CR28" s="234"/>
      <c r="CS28" s="234"/>
      <c r="CT28" s="234"/>
      <c r="CU28" s="235"/>
      <c r="CV28" s="233"/>
      <c r="CW28" s="234"/>
      <c r="CX28" s="234"/>
      <c r="CY28" s="234"/>
      <c r="CZ28" s="234"/>
      <c r="DA28" s="234"/>
      <c r="DB28" s="234"/>
      <c r="DC28" s="234"/>
      <c r="DD28" s="234"/>
      <c r="DE28" s="235"/>
      <c r="DF28" s="42"/>
      <c r="DG28" s="254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55"/>
      <c r="DT28" s="254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55"/>
      <c r="EG28" s="254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55"/>
      <c r="ET28" s="254"/>
      <c r="EU28" s="241"/>
      <c r="EV28" s="241"/>
      <c r="EW28" s="241"/>
      <c r="EX28" s="241"/>
      <c r="EY28" s="241"/>
      <c r="EZ28" s="241"/>
      <c r="FA28" s="241"/>
      <c r="FB28" s="241"/>
      <c r="FC28" s="241"/>
      <c r="FD28" s="241"/>
      <c r="FE28" s="241"/>
      <c r="FF28" s="320"/>
    </row>
    <row r="29" spans="1:162" ht="12.75" customHeight="1">
      <c r="A29" s="217" t="s">
        <v>13</v>
      </c>
      <c r="B29" s="217"/>
      <c r="C29" s="217"/>
      <c r="D29" s="217"/>
      <c r="E29" s="217"/>
      <c r="F29" s="217"/>
      <c r="G29" s="217"/>
      <c r="H29" s="218"/>
      <c r="I29" s="317" t="s">
        <v>290</v>
      </c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8"/>
      <c r="CM29" s="318"/>
      <c r="CN29" s="216" t="s">
        <v>291</v>
      </c>
      <c r="CO29" s="217"/>
      <c r="CP29" s="217"/>
      <c r="CQ29" s="217"/>
      <c r="CR29" s="217"/>
      <c r="CS29" s="217"/>
      <c r="CT29" s="217"/>
      <c r="CU29" s="218"/>
      <c r="CV29" s="219" t="s">
        <v>42</v>
      </c>
      <c r="CW29" s="217"/>
      <c r="CX29" s="217"/>
      <c r="CY29" s="217"/>
      <c r="CZ29" s="217"/>
      <c r="DA29" s="217"/>
      <c r="DB29" s="217"/>
      <c r="DC29" s="217"/>
      <c r="DD29" s="217"/>
      <c r="DE29" s="218"/>
      <c r="DF29" s="39"/>
      <c r="DG29" s="236"/>
      <c r="DH29" s="237"/>
      <c r="DI29" s="237"/>
      <c r="DJ29" s="237"/>
      <c r="DK29" s="237"/>
      <c r="DL29" s="237"/>
      <c r="DM29" s="237"/>
      <c r="DN29" s="237"/>
      <c r="DO29" s="237"/>
      <c r="DP29" s="237"/>
      <c r="DQ29" s="237"/>
      <c r="DR29" s="237"/>
      <c r="DS29" s="238"/>
      <c r="DT29" s="236"/>
      <c r="DU29" s="237"/>
      <c r="DV29" s="237"/>
      <c r="DW29" s="237"/>
      <c r="DX29" s="237"/>
      <c r="DY29" s="237"/>
      <c r="DZ29" s="237"/>
      <c r="EA29" s="237"/>
      <c r="EB29" s="237"/>
      <c r="EC29" s="237"/>
      <c r="ED29" s="237"/>
      <c r="EE29" s="237"/>
      <c r="EF29" s="238"/>
      <c r="EG29" s="236"/>
      <c r="EH29" s="237"/>
      <c r="EI29" s="237"/>
      <c r="EJ29" s="237"/>
      <c r="EK29" s="237"/>
      <c r="EL29" s="237"/>
      <c r="EM29" s="237"/>
      <c r="EN29" s="237"/>
      <c r="EO29" s="237"/>
      <c r="EP29" s="237"/>
      <c r="EQ29" s="237"/>
      <c r="ER29" s="237"/>
      <c r="ES29" s="238"/>
      <c r="ET29" s="307"/>
      <c r="EU29" s="237"/>
      <c r="EV29" s="237"/>
      <c r="EW29" s="237"/>
      <c r="EX29" s="237"/>
      <c r="EY29" s="237"/>
      <c r="EZ29" s="237"/>
      <c r="FA29" s="237"/>
      <c r="FB29" s="237"/>
      <c r="FC29" s="237"/>
      <c r="FD29" s="237"/>
      <c r="FE29" s="237"/>
      <c r="FF29" s="309"/>
    </row>
    <row r="30" spans="1:162" ht="12.75" customHeight="1">
      <c r="A30" s="231"/>
      <c r="B30" s="231"/>
      <c r="C30" s="231"/>
      <c r="D30" s="231"/>
      <c r="E30" s="231"/>
      <c r="F30" s="231"/>
      <c r="G30" s="231"/>
      <c r="H30" s="232"/>
      <c r="I30" s="264" t="s">
        <v>288</v>
      </c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5"/>
      <c r="CD30" s="265"/>
      <c r="CE30" s="265"/>
      <c r="CF30" s="265"/>
      <c r="CG30" s="265"/>
      <c r="CH30" s="265"/>
      <c r="CI30" s="265"/>
      <c r="CJ30" s="265"/>
      <c r="CK30" s="265"/>
      <c r="CL30" s="265"/>
      <c r="CM30" s="266"/>
      <c r="CN30" s="267" t="s">
        <v>292</v>
      </c>
      <c r="CO30" s="231"/>
      <c r="CP30" s="231"/>
      <c r="CQ30" s="231"/>
      <c r="CR30" s="231"/>
      <c r="CS30" s="231"/>
      <c r="CT30" s="231"/>
      <c r="CU30" s="232"/>
      <c r="CV30" s="230"/>
      <c r="CW30" s="231"/>
      <c r="CX30" s="231"/>
      <c r="CY30" s="231"/>
      <c r="CZ30" s="231"/>
      <c r="DA30" s="231"/>
      <c r="DB30" s="231"/>
      <c r="DC30" s="231"/>
      <c r="DD30" s="231"/>
      <c r="DE30" s="232"/>
      <c r="DF30" s="41"/>
      <c r="DG30" s="242">
        <f>DG15</f>
        <v>34096854.61</v>
      </c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4"/>
      <c r="DT30" s="242">
        <f>DT15</f>
        <v>29083753.009999998</v>
      </c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4"/>
      <c r="EG30" s="242">
        <f>EG15</f>
        <v>29427176.009999998</v>
      </c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4"/>
      <c r="ET30" s="25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319"/>
    </row>
    <row r="31" spans="1:162" ht="12.75" customHeight="1" thickBot="1">
      <c r="A31" s="234"/>
      <c r="B31" s="234"/>
      <c r="C31" s="234"/>
      <c r="D31" s="234"/>
      <c r="E31" s="234"/>
      <c r="F31" s="234"/>
      <c r="G31" s="234"/>
      <c r="H31" s="235"/>
      <c r="I31" s="239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323"/>
      <c r="CO31" s="324"/>
      <c r="CP31" s="324"/>
      <c r="CQ31" s="324"/>
      <c r="CR31" s="324"/>
      <c r="CS31" s="324"/>
      <c r="CT31" s="324"/>
      <c r="CU31" s="325"/>
      <c r="CV31" s="326"/>
      <c r="CW31" s="324"/>
      <c r="CX31" s="324"/>
      <c r="CY31" s="324"/>
      <c r="CZ31" s="324"/>
      <c r="DA31" s="324"/>
      <c r="DB31" s="324"/>
      <c r="DC31" s="324"/>
      <c r="DD31" s="324"/>
      <c r="DE31" s="325"/>
      <c r="DF31" s="43"/>
      <c r="DG31" s="245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7"/>
      <c r="DT31" s="245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7"/>
      <c r="EG31" s="245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7"/>
      <c r="ET31" s="245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321"/>
    </row>
    <row r="32" ht="12.75" customHeight="1">
      <c r="FA32" s="1"/>
    </row>
    <row r="33" spans="9:157" ht="12.75" customHeight="1">
      <c r="I33" s="1" t="s">
        <v>293</v>
      </c>
      <c r="FA33" s="1"/>
    </row>
    <row r="34" spans="9:157" ht="12.75" customHeight="1">
      <c r="I34" s="1" t="s">
        <v>294</v>
      </c>
      <c r="AQ34" s="241" t="s">
        <v>219</v>
      </c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Y34" s="248" t="s">
        <v>295</v>
      </c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9"/>
      <c r="CT34" s="249"/>
      <c r="CU34" s="249"/>
      <c r="CV34" s="249"/>
      <c r="CW34" s="249"/>
      <c r="CX34" s="249"/>
      <c r="CY34" s="250"/>
      <c r="CZ34" s="250"/>
      <c r="DA34" s="250"/>
      <c r="DB34" s="250"/>
      <c r="DC34" s="250"/>
      <c r="DD34" s="250"/>
      <c r="DE34" s="250"/>
      <c r="DF34" s="250"/>
      <c r="FA34" s="1"/>
    </row>
    <row r="35" spans="1:16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22" t="s">
        <v>296</v>
      </c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"/>
      <c r="BJ35" s="3"/>
      <c r="BK35" s="322" t="s">
        <v>21</v>
      </c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"/>
      <c r="BX35" s="3"/>
      <c r="BY35" s="322" t="s">
        <v>22</v>
      </c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322"/>
      <c r="CR35" s="322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</row>
    <row r="36" spans="1:162" ht="9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3"/>
      <c r="BJ36" s="3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3"/>
      <c r="BX36" s="3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</row>
    <row r="37" spans="9:157" ht="12.75" customHeight="1">
      <c r="I37" s="1" t="s">
        <v>297</v>
      </c>
      <c r="AM37" s="241" t="s">
        <v>298</v>
      </c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G37" s="241" t="s">
        <v>299</v>
      </c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CA37" s="329" t="s">
        <v>300</v>
      </c>
      <c r="CB37" s="329"/>
      <c r="CC37" s="329"/>
      <c r="CD37" s="329"/>
      <c r="CE37" s="329"/>
      <c r="CF37" s="329"/>
      <c r="CG37" s="329"/>
      <c r="CH37" s="329"/>
      <c r="CI37" s="329"/>
      <c r="CJ37" s="329"/>
      <c r="CK37" s="329"/>
      <c r="CL37" s="329"/>
      <c r="CM37" s="329"/>
      <c r="CN37" s="329"/>
      <c r="CO37" s="329"/>
      <c r="CP37" s="329"/>
      <c r="CQ37" s="329"/>
      <c r="CR37" s="329"/>
      <c r="CS37" s="250"/>
      <c r="CT37" s="250"/>
      <c r="CU37" s="250"/>
      <c r="FA37" s="1"/>
    </row>
    <row r="38" spans="1:16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22" t="s">
        <v>296</v>
      </c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22"/>
      <c r="BD38" s="322"/>
      <c r="BE38" s="3"/>
      <c r="BF38" s="3"/>
      <c r="BG38" s="322" t="s">
        <v>301</v>
      </c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"/>
      <c r="BZ38" s="3"/>
      <c r="CA38" s="322" t="s">
        <v>302</v>
      </c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22"/>
      <c r="CN38" s="322"/>
      <c r="CO38" s="322"/>
      <c r="CP38" s="322"/>
      <c r="CQ38" s="322"/>
      <c r="CR38" s="322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</row>
    <row r="39" spans="1:162" ht="11.2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3"/>
      <c r="BF39" s="3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3"/>
      <c r="BZ39" s="3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</row>
    <row r="40" spans="9:157" ht="14.25" customHeight="1">
      <c r="I40" s="251" t="s">
        <v>23</v>
      </c>
      <c r="J40" s="251"/>
      <c r="K40" s="234" t="s">
        <v>323</v>
      </c>
      <c r="L40" s="234"/>
      <c r="M40" s="234"/>
      <c r="N40" s="249" t="s">
        <v>23</v>
      </c>
      <c r="O40" s="249"/>
      <c r="Q40" s="234" t="s">
        <v>320</v>
      </c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51">
        <v>20</v>
      </c>
      <c r="AG40" s="251"/>
      <c r="AH40" s="251"/>
      <c r="AI40" s="252" t="s">
        <v>195</v>
      </c>
      <c r="AJ40" s="252"/>
      <c r="AK40" s="252"/>
      <c r="AL40" s="1" t="s">
        <v>5</v>
      </c>
      <c r="FA40" s="1"/>
    </row>
    <row r="41" ht="9.75" customHeight="1">
      <c r="FA41" s="1"/>
    </row>
    <row r="42" spans="1:157" ht="12" customHeight="1" hidden="1" thickBo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1"/>
      <c r="FA42" s="1"/>
    </row>
    <row r="43" spans="1:157" ht="15.75" customHeight="1">
      <c r="A43" s="22" t="s">
        <v>303</v>
      </c>
      <c r="CM43" s="23"/>
      <c r="FA43" s="1"/>
    </row>
    <row r="44" spans="1:157" ht="19.5" customHeight="1">
      <c r="A44" s="333" t="s">
        <v>321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41"/>
      <c r="CM44" s="334"/>
      <c r="FA44" s="1"/>
    </row>
    <row r="45" spans="1:162" ht="12" customHeight="1">
      <c r="A45" s="327" t="s">
        <v>304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2"/>
      <c r="CM45" s="328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</row>
    <row r="46" spans="1:162" ht="26.25" customHeight="1">
      <c r="A46" s="2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25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</row>
    <row r="47" spans="1:157" ht="15" customHeight="1">
      <c r="A47" s="333"/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AH47" s="241" t="s">
        <v>322</v>
      </c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CG47" s="241"/>
      <c r="CH47" s="241"/>
      <c r="CI47" s="241"/>
      <c r="CJ47" s="241"/>
      <c r="CK47" s="241"/>
      <c r="CL47" s="241"/>
      <c r="CM47" s="334"/>
      <c r="FA47" s="1"/>
    </row>
    <row r="48" spans="1:162" ht="10.5" customHeight="1">
      <c r="A48" s="327" t="s">
        <v>21</v>
      </c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"/>
      <c r="AA48" s="3"/>
      <c r="AB48" s="3"/>
      <c r="AC48" s="3"/>
      <c r="AD48" s="3"/>
      <c r="AE48" s="3"/>
      <c r="AF48" s="3"/>
      <c r="AG48" s="3"/>
      <c r="AH48" s="322" t="s">
        <v>22</v>
      </c>
      <c r="AI48" s="322"/>
      <c r="AJ48" s="322"/>
      <c r="AK48" s="322"/>
      <c r="AL48" s="322"/>
      <c r="AM48" s="322"/>
      <c r="AN48" s="322"/>
      <c r="AO48" s="322"/>
      <c r="AP48" s="322"/>
      <c r="AQ48" s="322"/>
      <c r="AR48" s="322"/>
      <c r="AS48" s="322"/>
      <c r="AT48" s="322"/>
      <c r="AU48" s="322"/>
      <c r="AV48" s="322"/>
      <c r="AW48" s="322"/>
      <c r="AX48" s="322"/>
      <c r="AY48" s="322"/>
      <c r="AZ48" s="322"/>
      <c r="BA48" s="322"/>
      <c r="BB48" s="322"/>
      <c r="BC48" s="322"/>
      <c r="BD48" s="322"/>
      <c r="BE48" s="322"/>
      <c r="BF48" s="322"/>
      <c r="BG48" s="322"/>
      <c r="BH48" s="322"/>
      <c r="BI48" s="322"/>
      <c r="BJ48" s="322"/>
      <c r="BK48" s="322"/>
      <c r="BL48" s="322"/>
      <c r="BM48" s="322"/>
      <c r="BN48" s="322"/>
      <c r="BO48" s="322"/>
      <c r="BP48" s="322"/>
      <c r="BQ48" s="322"/>
      <c r="BR48" s="322"/>
      <c r="BS48" s="322"/>
      <c r="BT48" s="322"/>
      <c r="BU48" s="322"/>
      <c r="BV48" s="322"/>
      <c r="BW48" s="322"/>
      <c r="BX48" s="322"/>
      <c r="BY48" s="322"/>
      <c r="BZ48" s="322"/>
      <c r="CA48" s="322"/>
      <c r="CB48" s="322"/>
      <c r="CC48" s="322"/>
      <c r="CD48" s="322"/>
      <c r="CE48" s="322"/>
      <c r="CF48" s="322"/>
      <c r="CG48" s="322"/>
      <c r="CH48" s="322"/>
      <c r="CI48" s="322"/>
      <c r="CJ48" s="322"/>
      <c r="CK48" s="322"/>
      <c r="CL48" s="322"/>
      <c r="CM48" s="328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</row>
    <row r="49" spans="1:157" ht="33.75" customHeight="1">
      <c r="A49" s="22"/>
      <c r="CM49" s="23"/>
      <c r="FA49" s="1"/>
    </row>
    <row r="50" spans="1:157" ht="19.5" customHeight="1">
      <c r="A50" s="263" t="s">
        <v>23</v>
      </c>
      <c r="B50" s="251"/>
      <c r="C50" s="234" t="s">
        <v>323</v>
      </c>
      <c r="D50" s="234"/>
      <c r="E50" s="234"/>
      <c r="F50" s="249" t="s">
        <v>23</v>
      </c>
      <c r="G50" s="249"/>
      <c r="I50" s="234" t="s">
        <v>320</v>
      </c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51">
        <v>20</v>
      </c>
      <c r="Y50" s="251"/>
      <c r="Z50" s="251"/>
      <c r="AA50" s="252" t="s">
        <v>195</v>
      </c>
      <c r="AB50" s="252"/>
      <c r="AC50" s="252"/>
      <c r="AD50" s="1" t="s">
        <v>5</v>
      </c>
      <c r="CM50" s="23"/>
      <c r="FA50" s="1"/>
    </row>
    <row r="51" spans="1:157" ht="33.75" customHeight="1" thickBo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8"/>
      <c r="FA51" s="1"/>
    </row>
    <row r="52" spans="1:157" ht="33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FA52" s="1"/>
    </row>
  </sheetData>
  <sheetProtection/>
  <mergeCells count="237">
    <mergeCell ref="DF4:DF6"/>
    <mergeCell ref="AI40:AK40"/>
    <mergeCell ref="A44:CM44"/>
    <mergeCell ref="A45:CM45"/>
    <mergeCell ref="A47:Y47"/>
    <mergeCell ref="AH47:CM47"/>
    <mergeCell ref="Q40:AE40"/>
    <mergeCell ref="AF40:AH40"/>
    <mergeCell ref="A30:H31"/>
    <mergeCell ref="A23:H23"/>
    <mergeCell ref="A48:Y48"/>
    <mergeCell ref="AH48:CM48"/>
    <mergeCell ref="BG37:BX37"/>
    <mergeCell ref="AM38:BD38"/>
    <mergeCell ref="BG38:BX38"/>
    <mergeCell ref="CA38:CR38"/>
    <mergeCell ref="I40:J40"/>
    <mergeCell ref="K40:M40"/>
    <mergeCell ref="CA37:CU37"/>
    <mergeCell ref="N40:O40"/>
    <mergeCell ref="EG30:ES31"/>
    <mergeCell ref="ET30:FF31"/>
    <mergeCell ref="AQ35:BH35"/>
    <mergeCell ref="BK35:BV35"/>
    <mergeCell ref="BY35:CR35"/>
    <mergeCell ref="I30:CM30"/>
    <mergeCell ref="CN30:CU31"/>
    <mergeCell ref="CV30:DE31"/>
    <mergeCell ref="EG27:ES28"/>
    <mergeCell ref="ET27:FF28"/>
    <mergeCell ref="I28:CM28"/>
    <mergeCell ref="A29:H29"/>
    <mergeCell ref="I29:CM29"/>
    <mergeCell ref="CN29:CU29"/>
    <mergeCell ref="CV29:DE29"/>
    <mergeCell ref="DG29:DS29"/>
    <mergeCell ref="EG29:ES29"/>
    <mergeCell ref="ET29:FF29"/>
    <mergeCell ref="EG25:ES25"/>
    <mergeCell ref="ET25:FF25"/>
    <mergeCell ref="A26:H26"/>
    <mergeCell ref="I26:CM26"/>
    <mergeCell ref="CN26:CU26"/>
    <mergeCell ref="CV26:DE26"/>
    <mergeCell ref="DG26:DS26"/>
    <mergeCell ref="DT26:EF26"/>
    <mergeCell ref="EG26:ES26"/>
    <mergeCell ref="ET26:FF26"/>
    <mergeCell ref="A25:H25"/>
    <mergeCell ref="I25:CM25"/>
    <mergeCell ref="CN25:CU25"/>
    <mergeCell ref="CV25:DE25"/>
    <mergeCell ref="DG25:DS25"/>
    <mergeCell ref="DT25:EF25"/>
    <mergeCell ref="EG23:ES23"/>
    <mergeCell ref="ET23:FF23"/>
    <mergeCell ref="A24:H24"/>
    <mergeCell ref="I24:CM24"/>
    <mergeCell ref="CN24:CU24"/>
    <mergeCell ref="CV24:DE24"/>
    <mergeCell ref="DG24:DS24"/>
    <mergeCell ref="DT24:EF24"/>
    <mergeCell ref="EG24:ES24"/>
    <mergeCell ref="ET24:FF24"/>
    <mergeCell ref="I23:CM23"/>
    <mergeCell ref="CN23:CU23"/>
    <mergeCell ref="CV23:DE23"/>
    <mergeCell ref="DG23:DS23"/>
    <mergeCell ref="DT23:EF23"/>
    <mergeCell ref="EG21:ES21"/>
    <mergeCell ref="I21:CM21"/>
    <mergeCell ref="CN21:CU21"/>
    <mergeCell ref="CV21:DE21"/>
    <mergeCell ref="DG21:DS21"/>
    <mergeCell ref="ET21:FF21"/>
    <mergeCell ref="A22:H22"/>
    <mergeCell ref="I22:CM22"/>
    <mergeCell ref="CN22:CU22"/>
    <mergeCell ref="CV22:DE22"/>
    <mergeCell ref="DG22:DS22"/>
    <mergeCell ref="DT22:EF22"/>
    <mergeCell ref="EG22:ES22"/>
    <mergeCell ref="ET22:FF22"/>
    <mergeCell ref="A21:H21"/>
    <mergeCell ref="DT21:EF21"/>
    <mergeCell ref="EG19:ES19"/>
    <mergeCell ref="ET19:FF19"/>
    <mergeCell ref="A20:H20"/>
    <mergeCell ref="I20:CM20"/>
    <mergeCell ref="CN20:CU20"/>
    <mergeCell ref="CV20:DE20"/>
    <mergeCell ref="DG20:DS20"/>
    <mergeCell ref="DT20:EF20"/>
    <mergeCell ref="EG20:ES20"/>
    <mergeCell ref="EG18:ES18"/>
    <mergeCell ref="ET18:FF18"/>
    <mergeCell ref="ET20:FF20"/>
    <mergeCell ref="A19:H19"/>
    <mergeCell ref="I19:CM19"/>
    <mergeCell ref="CN19:CU19"/>
    <mergeCell ref="CV19:DE19"/>
    <mergeCell ref="DG19:DS19"/>
    <mergeCell ref="DT19:EF19"/>
    <mergeCell ref="A18:H18"/>
    <mergeCell ref="I18:CM18"/>
    <mergeCell ref="CN18:CU18"/>
    <mergeCell ref="CV18:DE18"/>
    <mergeCell ref="DG18:DS18"/>
    <mergeCell ref="DT18:EF18"/>
    <mergeCell ref="EG16:ES16"/>
    <mergeCell ref="I16:CM16"/>
    <mergeCell ref="CN16:CU16"/>
    <mergeCell ref="CV16:DE16"/>
    <mergeCell ref="DG16:DS16"/>
    <mergeCell ref="ET16:FF16"/>
    <mergeCell ref="A17:H17"/>
    <mergeCell ref="I17:CM17"/>
    <mergeCell ref="CN17:CU17"/>
    <mergeCell ref="CV17:DE17"/>
    <mergeCell ref="DG17:DS17"/>
    <mergeCell ref="DT17:EF17"/>
    <mergeCell ref="EG17:ES17"/>
    <mergeCell ref="ET17:FF17"/>
    <mergeCell ref="A16:H16"/>
    <mergeCell ref="DT16:EF16"/>
    <mergeCell ref="EG14:ES14"/>
    <mergeCell ref="ET14:FF14"/>
    <mergeCell ref="A15:H15"/>
    <mergeCell ref="I15:CM15"/>
    <mergeCell ref="CN15:CU15"/>
    <mergeCell ref="CV15:DE15"/>
    <mergeCell ref="DG15:DS15"/>
    <mergeCell ref="DT15:EF15"/>
    <mergeCell ref="EG15:ES15"/>
    <mergeCell ref="ET15:FF15"/>
    <mergeCell ref="A14:H14"/>
    <mergeCell ref="I14:CM14"/>
    <mergeCell ref="CN14:CU14"/>
    <mergeCell ref="CV14:DE14"/>
    <mergeCell ref="DG14:DS14"/>
    <mergeCell ref="DT14:EF14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DT11:EF11"/>
    <mergeCell ref="EG11:ES11"/>
    <mergeCell ref="ET11:FF11"/>
    <mergeCell ref="A12:H12"/>
    <mergeCell ref="I12:CM12"/>
    <mergeCell ref="CN12:CU12"/>
    <mergeCell ref="CV12:DE12"/>
    <mergeCell ref="DG12:DS12"/>
    <mergeCell ref="DT12:EF12"/>
    <mergeCell ref="EG12:ES12"/>
    <mergeCell ref="CV10:DE10"/>
    <mergeCell ref="DG10:DS10"/>
    <mergeCell ref="DT10:EF10"/>
    <mergeCell ref="EG10:ES10"/>
    <mergeCell ref="ET10:FF10"/>
    <mergeCell ref="A11:H11"/>
    <mergeCell ref="I11:CM11"/>
    <mergeCell ref="CN11:CU11"/>
    <mergeCell ref="CV11:DE11"/>
    <mergeCell ref="DG11:DS11"/>
    <mergeCell ref="ET8:FF8"/>
    <mergeCell ref="A9:H9"/>
    <mergeCell ref="I9:CM9"/>
    <mergeCell ref="CN9:CU9"/>
    <mergeCell ref="CV9:DE9"/>
    <mergeCell ref="DG9:DS9"/>
    <mergeCell ref="DT9:EF9"/>
    <mergeCell ref="EG9:ES9"/>
    <mergeCell ref="ET9:FF9"/>
    <mergeCell ref="DT7:EF7"/>
    <mergeCell ref="EG7:ES7"/>
    <mergeCell ref="ET7:FF7"/>
    <mergeCell ref="A8:H8"/>
    <mergeCell ref="I8:CM8"/>
    <mergeCell ref="CN8:CU8"/>
    <mergeCell ref="CV8:DE8"/>
    <mergeCell ref="DG8:DS8"/>
    <mergeCell ref="DT8:EF8"/>
    <mergeCell ref="EG8:ES8"/>
    <mergeCell ref="EP5:ES5"/>
    <mergeCell ref="ET5:FF6"/>
    <mergeCell ref="DG6:DS6"/>
    <mergeCell ref="DT6:EF6"/>
    <mergeCell ref="EG6:ES6"/>
    <mergeCell ref="A7:H7"/>
    <mergeCell ref="I7:CM7"/>
    <mergeCell ref="CN7:CU7"/>
    <mergeCell ref="CV7:DE7"/>
    <mergeCell ref="DG7:DS7"/>
    <mergeCell ref="CV4:DE6"/>
    <mergeCell ref="DG4:FF4"/>
    <mergeCell ref="DG5:DL5"/>
    <mergeCell ref="DM5:DO5"/>
    <mergeCell ref="DP5:DS5"/>
    <mergeCell ref="DT5:DY5"/>
    <mergeCell ref="DZ5:EB5"/>
    <mergeCell ref="EC5:EF5"/>
    <mergeCell ref="EG5:EL5"/>
    <mergeCell ref="EM5:EO5"/>
    <mergeCell ref="F50:G50"/>
    <mergeCell ref="I50:W50"/>
    <mergeCell ref="A27:H28"/>
    <mergeCell ref="I27:CM27"/>
    <mergeCell ref="CN27:CU28"/>
    <mergeCell ref="I4:CM6"/>
    <mergeCell ref="CN4:CU6"/>
    <mergeCell ref="A10:H10"/>
    <mergeCell ref="I10:CM10"/>
    <mergeCell ref="CN10:CU10"/>
    <mergeCell ref="X50:Z50"/>
    <mergeCell ref="AA50:AC50"/>
    <mergeCell ref="DG27:DS28"/>
    <mergeCell ref="DT27:EF28"/>
    <mergeCell ref="AM37:BD37"/>
    <mergeCell ref="DR1:EZ1"/>
    <mergeCell ref="B2:FE2"/>
    <mergeCell ref="A4:H6"/>
    <mergeCell ref="A50:B50"/>
    <mergeCell ref="C50:E50"/>
    <mergeCell ref="CV27:DE28"/>
    <mergeCell ref="DT29:EF29"/>
    <mergeCell ref="I31:CM31"/>
    <mergeCell ref="AQ34:BH34"/>
    <mergeCell ref="BK34:BV34"/>
    <mergeCell ref="DT30:EF31"/>
    <mergeCell ref="DG30:DS31"/>
    <mergeCell ref="BY34:DF34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Uzer</cp:lastModifiedBy>
  <cp:lastPrinted>2021-02-10T06:22:19Z</cp:lastPrinted>
  <dcterms:created xsi:type="dcterms:W3CDTF">2011-01-11T10:25:48Z</dcterms:created>
  <dcterms:modified xsi:type="dcterms:W3CDTF">2021-02-10T06:23:07Z</dcterms:modified>
  <cp:category/>
  <cp:version/>
  <cp:contentType/>
  <cp:contentStatus/>
</cp:coreProperties>
</file>