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<sst xmlns="http://schemas.openxmlformats.org/spreadsheetml/2006/main" count="738" uniqueCount="326">
  <si>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</si>
  <si>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</si>
  <si>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</si>
  <si>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</si>
  <si>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</si>
  <si>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</si>
  <si>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</si>
  <si>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</si>
  <si>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</si>
  <si>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</si>
  <si>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</si>
  <si>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</si>
  <si>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</si>
  <si>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</si>
  <si>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</si>
  <si>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</si>
  <si>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</si>
  <si>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</si>
  <si>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</si>
  <si>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</si>
  <si>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</si>
  <si>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</si>
  <si>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</si>
  <si>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</si>
  <si>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</si>
  <si>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</si>
  <si>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</si>
  <si>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</si>
  <si>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</si>
  <si>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</si>
  <si>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</si>
  <si>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</si>
  <si>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</si>
  <si>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</si>
  <si>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</si>
  <si>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</si>
  <si>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</si>
  <si>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</si>
  <si>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</si>
  <si>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</si>
  <si>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</si>
  <si>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</si>
  <si>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</si>
  <si>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</si>
  <si>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</si>
  <si>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</si>
  <si>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</si>
  <si>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</si>
  <si>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</si>
  <si>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</si>
  <si>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</si>
  <si>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</si>
  <si>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</si>
  <si>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</si>
  <si>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</si>
  <si>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</si>
  <si>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</si>
  <si>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</si>
  <si>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</si>
  <si>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</si>
  <si>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</si>
  <si>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</si>
  <si>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</si>
  <si>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</si>
  <si>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</si>
  <si>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</si>
  <si>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</si>
  <si>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</si>
  <si>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</si>
  <si>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</si>
  <si>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</si>
  <si>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</si>
  <si>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</si>
  <si>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</si>
  <si>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</si>
  <si>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</si>
  <si>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</si>
  <si>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</si>
  <si>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</si>
  <si>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</si>
  <si>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</si>
  <si>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</si>
  <si>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</si>
  <si>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</si>
  <si>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</si>
  <si>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</si>
  <si>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</si>
  <si>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</si>
  <si>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</si>
  <si>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</si>
  <si>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</si>
  <si>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</si>
  <si>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</si>
  <si>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</si>
  <si>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</si>
  <si>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</si>
  <si>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</si>
  <si>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</si>
  <si>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</si>
  <si>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</si>
  <si>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</si>
  <si>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</si>
  <si>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</si>
  <si>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</si>
  <si>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</si>
  <si>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</si>
  <si>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</si>
  <si>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</si>
  <si>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</si>
  <si>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</si>
  <si>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</si>
  <si>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</si>
  <si>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</si>
  <si>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</si>
  <si>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</si>
  <si>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</si>
  <si>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</si>
  <si>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</si>
  <si>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</si>
  <si>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</si>
  <si>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</si>
  <si>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</si>
  <si>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</si>
  <si>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</si>
  <si>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</si>
  <si>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</si>
  <si>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</si>
  <si>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</si>
  <si>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</si>
  <si>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</si>
  <si>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</si>
  <si>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</si>
  <si>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</si>
  <si>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</si>
  <si>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</si>
  <si>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</si>
  <si>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</si>
  <si>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</si>
  <si>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</si>
  <si>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</si>
  <si>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</si>
  <si>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</si>
  <si>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</si>
  <si>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</si>
  <si>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</si>
  <si>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</si>
  <si>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</si>
  <si>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</si>
  <si>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</si>
  <si>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</si>
  <si>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</si>
  <si>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</si>
  <si>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</si>
  <si>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</si>
  <si>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</si>
  <si>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</si>
  <si>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</si>
  <si>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</si>
  <si>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</si>
  <si>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</si>
  <si>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</si>
  <si>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</si>
  <si>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</si>
  <si>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</si>
  <si>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</si>
  <si>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</si>
  <si>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</si>
  <si>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</si>
  <si>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</si>
  <si>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</si>
  <si>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</si>
  <si>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</si>
  <si>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</si>
  <si>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</si>
  <si>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</si>
  <si>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</si>
  <si>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</si>
  <si>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</si>
  <si>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</si>
  <si>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</si>
  <si>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</si>
  <si>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</si>
  <si>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</si>
  <si>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</si>
  <si>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</si>
  <si>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</si>
  <si>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</si>
  <si>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</si>
  <si>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</si>
  <si>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</si>
  <si>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</si>
  <si>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</si>
  <si>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</si>
  <si>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</si>
  <si>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</si>
  <si>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</si>
  <si>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</si>
  <si>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</si>
  <si>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</si>
  <si>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</si>
  <si>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</si>
  <si>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</si>
  <si>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</si>
  <si>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</si>
  <si>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</si>
  <si>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</si>
  <si>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</si>
  <si>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</si>
  <si>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</si>
  <si>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</si>
  <si>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</si>
  <si>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</si>
  <si>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285 0702 54000 00310</t>
  </si>
  <si>
    <t>285 0702 58000 00310</t>
  </si>
  <si>
    <t>МАОУ ОСОШ №1</t>
  </si>
  <si>
    <t>285 0702 30000 00310</t>
  </si>
  <si>
    <t>285 0701 00000 00000</t>
  </si>
  <si>
    <t>285 0701 00000 10000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</si>
  <si>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</si>
  <si>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</si>
  <si>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</si>
  <si>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</si>
  <si>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</si>
  <si>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</si>
  <si>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</si>
  <si>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</si>
  <si>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285 1004 30000 00000</t>
  </si>
  <si>
    <t>1410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</si>
  <si>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</si>
  <si>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</si>
  <si>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</si>
  <si>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</si>
  <si>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</si>
  <si>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</si>
  <si>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</si>
  <si>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</si>
  <si>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</si>
  <si>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</si>
  <si>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</si>
  <si>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</si>
  <si>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</si>
  <si>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</si>
  <si>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</si>
  <si>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</si>
  <si>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</si>
  <si>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</si>
  <si>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</si>
  <si>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</si>
  <si>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</si>
  <si>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</si>
  <si>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</si>
  <si>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</si>
  <si>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</si>
  <si>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</si>
  <si>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</si>
  <si>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</si>
  <si>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</si>
  <si>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</si>
  <si>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</si>
  <si>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</si>
  <si>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</si>
  <si>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</si>
  <si>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</si>
  <si>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</si>
  <si>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</si>
  <si>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</si>
  <si>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</si>
  <si>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</si>
  <si>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</si>
  <si>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</si>
  <si>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</si>
  <si>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</si>
  <si>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</si>
  <si>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</si>
  <si>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</si>
  <si>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</si>
  <si>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</si>
  <si>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</si>
  <si>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</si>
  <si>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</si>
  <si>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</si>
  <si>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</si>
  <si>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</si>
  <si>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</si>
  <si>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</si>
  <si>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</si>
  <si>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</si>
  <si>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</si>
  <si>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</si>
  <si>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</si>
  <si>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</si>
  <si>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</si>
  <si>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</si>
  <si>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</si>
  <si>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</si>
  <si>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</si>
  <si>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</si>
  <si>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</si>
  <si>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</si>
  <si>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</si>
  <si>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</si>
  <si>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</si>
  <si>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</si>
  <si>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</si>
  <si>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 xml:space="preserve">Заведующий методическим кабинетом </t>
  </si>
  <si>
    <t>(наименование должности уполномоченного лица органа-учредителя)</t>
  </si>
  <si>
    <t>Шабанова Светлана Николаевна</t>
  </si>
  <si>
    <t>(на 2021 г и плановый период 2022 и 2023годов)</t>
  </si>
  <si>
    <t>23</t>
  </si>
  <si>
    <t>План финансово-хозяйственной деятельности на 2021 год.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</si>
  <si>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</si>
  <si>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</si>
  <si>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</si>
  <si>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</si>
  <si>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</si>
  <si>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</si>
  <si>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</si>
  <si>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</si>
  <si>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</si>
  <si>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</si>
  <si>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января</t>
  </si>
  <si>
    <t>28</t>
  </si>
  <si>
    <t>№4</t>
  </si>
  <si>
    <t>28.01.2021</t>
  </si>
  <si>
    <t>285 0702 00000 20000</t>
  </si>
  <si>
    <t>285 0702 00000 20310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</si>
</sst>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5" xfId="0" applyNumberFormat="1" applyFont="1" applyFill="1" applyBorder="1" applyAlignment="1">
      <alignment horizontal="left" indent="3"/>
    </xf>
    <xf numFmtId="49" fontId="1" fillId="34" borderId="28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left" wrapText="1" indent="3"/>
    </xf>
    <xf numFmtId="0" fontId="1" fillId="34" borderId="29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49" fontId="1" fillId="34" borderId="33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34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34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34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36" xfId="0" applyNumberFormat="1" applyFont="1" applyFill="1" applyBorder="1" applyAlignment="1">
      <alignment horizontal="center" vertical="center"/>
    </xf>
    <xf numFmtId="0" fontId="1" fillId="34" borderId="35" xfId="0" applyNumberFormat="1" applyFont="1" applyFill="1" applyBorder="1" applyAlignment="1">
      <alignment horizontal="center" vertical="center"/>
    </xf>
    <xf numFmtId="0" fontId="1" fillId="34" borderId="37" xfId="0" applyNumberFormat="1" applyFont="1" applyFill="1" applyBorder="1" applyAlignment="1">
      <alignment horizontal="center" vertical="center"/>
    </xf>
    <xf numFmtId="0" fontId="1" fillId="34" borderId="38" xfId="0" applyNumberFormat="1" applyFont="1" applyFill="1" applyBorder="1" applyAlignment="1">
      <alignment horizontal="center" vertical="center"/>
    </xf>
    <xf numFmtId="0" fontId="1" fillId="34" borderId="34" xfId="0" applyNumberFormat="1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34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49" fontId="1" fillId="34" borderId="34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34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40" xfId="0" applyNumberFormat="1" applyFont="1" applyFill="1" applyBorder="1" applyAlignment="1">
      <alignment horizontal="center" vertical="center"/>
    </xf>
    <xf numFmtId="0" fontId="1" fillId="34" borderId="36" xfId="0" applyNumberFormat="1" applyFont="1" applyFill="1" applyBorder="1" applyAlignment="1">
      <alignment horizontal="center" vertical="center" wrapText="1"/>
    </xf>
    <xf numFmtId="0" fontId="1" fillId="34" borderId="35" xfId="0" applyNumberFormat="1" applyFont="1" applyFill="1" applyBorder="1" applyAlignment="1">
      <alignment horizontal="center" vertical="center" wrapText="1"/>
    </xf>
    <xf numFmtId="0" fontId="1" fillId="34" borderId="37" xfId="0" applyNumberFormat="1" applyFont="1" applyFill="1" applyBorder="1" applyAlignment="1">
      <alignment horizontal="center" vertical="center" wrapText="1"/>
    </xf>
    <xf numFmtId="0" fontId="1" fillId="34" borderId="4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40" xfId="0" applyNumberFormat="1" applyFont="1" applyFill="1" applyBorder="1" applyAlignment="1">
      <alignment horizontal="center" vertical="center" wrapText="1"/>
    </xf>
    <xf numFmtId="0" fontId="1" fillId="34" borderId="38" xfId="0" applyNumberFormat="1" applyFont="1" applyFill="1" applyBorder="1" applyAlignment="1">
      <alignment horizontal="center" vertical="center" wrapText="1"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34" borderId="39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36" xfId="0" applyNumberFormat="1" applyFont="1" applyFill="1" applyBorder="1" applyAlignment="1">
      <alignment horizontal="right"/>
    </xf>
    <xf numFmtId="0" fontId="1" fillId="34" borderId="35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35" xfId="0" applyNumberFormat="1" applyFont="1" applyFill="1" applyBorder="1" applyAlignment="1">
      <alignment horizontal="left"/>
    </xf>
    <xf numFmtId="0" fontId="1" fillId="34" borderId="37" xfId="0" applyNumberFormat="1" applyFont="1" applyFill="1" applyBorder="1" applyAlignment="1">
      <alignment horizontal="left"/>
    </xf>
    <xf numFmtId="0" fontId="1" fillId="34" borderId="38" xfId="0" applyNumberFormat="1" applyFont="1" applyFill="1" applyBorder="1" applyAlignment="1">
      <alignment horizontal="center" vertical="top" wrapText="1"/>
    </xf>
    <xf numFmtId="0" fontId="1" fillId="34" borderId="34" xfId="0" applyNumberFormat="1" applyFont="1" applyFill="1" applyBorder="1" applyAlignment="1">
      <alignment horizontal="center" vertical="top" wrapText="1"/>
    </xf>
    <xf numFmtId="0" fontId="1" fillId="34" borderId="39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49" fontId="1" fillId="34" borderId="36" xfId="0" applyNumberFormat="1" applyFont="1" applyFill="1" applyBorder="1" applyAlignment="1">
      <alignment horizontal="center" vertical="top"/>
    </xf>
    <xf numFmtId="49" fontId="1" fillId="34" borderId="35" xfId="0" applyNumberFormat="1" applyFont="1" applyFill="1" applyBorder="1" applyAlignment="1">
      <alignment horizontal="center" vertical="top"/>
    </xf>
    <xf numFmtId="49" fontId="1" fillId="34" borderId="37" xfId="0" applyNumberFormat="1" applyFont="1" applyFill="1" applyBorder="1" applyAlignment="1">
      <alignment horizontal="center" vertical="top"/>
    </xf>
    <xf numFmtId="2" fontId="1" fillId="34" borderId="29" xfId="0" applyNumberFormat="1" applyFont="1" applyFill="1" applyBorder="1" applyAlignment="1">
      <alignment horizontal="center"/>
    </xf>
    <xf numFmtId="2" fontId="1" fillId="34" borderId="30" xfId="0" applyNumberFormat="1" applyFont="1" applyFill="1" applyBorder="1" applyAlignment="1">
      <alignment horizontal="center"/>
    </xf>
    <xf numFmtId="2" fontId="1" fillId="34" borderId="31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6" fillId="34" borderId="25" xfId="0" applyNumberFormat="1" applyFont="1" applyFill="1" applyBorder="1" applyAlignment="1">
      <alignment horizontal="left"/>
    </xf>
    <xf numFmtId="49" fontId="6" fillId="34" borderId="28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35" xfId="0" applyNumberFormat="1" applyFont="1" applyFill="1" applyBorder="1" applyAlignment="1">
      <alignment horizontal="left" indent="2"/>
    </xf>
    <xf numFmtId="49" fontId="1" fillId="34" borderId="42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36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" fontId="1" fillId="34" borderId="36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4" borderId="46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4" fontId="1" fillId="34" borderId="45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1" fillId="34" borderId="46" xfId="0" applyNumberFormat="1" applyFont="1" applyFill="1" applyBorder="1" applyAlignment="1">
      <alignment horizontal="center"/>
    </xf>
    <xf numFmtId="0" fontId="1" fillId="34" borderId="44" xfId="0" applyNumberFormat="1" applyFont="1" applyFill="1" applyBorder="1" applyAlignment="1">
      <alignment horizontal="center"/>
    </xf>
    <xf numFmtId="0" fontId="1" fillId="34" borderId="48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left" indent="2"/>
    </xf>
    <xf numFmtId="0" fontId="1" fillId="34" borderId="49" xfId="0" applyNumberFormat="1" applyFont="1" applyFill="1" applyBorder="1" applyAlignment="1">
      <alignment horizontal="left" indent="2"/>
    </xf>
    <xf numFmtId="0" fontId="1" fillId="34" borderId="34" xfId="0" applyNumberFormat="1" applyFont="1" applyFill="1" applyBorder="1" applyAlignment="1">
      <alignment horizontal="left" wrapText="1" indent="1"/>
    </xf>
    <xf numFmtId="0" fontId="1" fillId="34" borderId="34" xfId="0" applyNumberFormat="1" applyFont="1" applyFill="1" applyBorder="1" applyAlignment="1">
      <alignment horizontal="left" indent="1"/>
    </xf>
    <xf numFmtId="0" fontId="1" fillId="34" borderId="49" xfId="0" applyNumberFormat="1" applyFont="1" applyFill="1" applyBorder="1" applyAlignment="1">
      <alignment horizontal="left" indent="1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49" fontId="1" fillId="34" borderId="50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left" indent="3"/>
    </xf>
    <xf numFmtId="0" fontId="1" fillId="34" borderId="34" xfId="0" applyNumberFormat="1" applyFont="1" applyFill="1" applyBorder="1" applyAlignment="1">
      <alignment horizontal="left" indent="3"/>
    </xf>
    <xf numFmtId="0" fontId="1" fillId="34" borderId="49" xfId="0" applyNumberFormat="1" applyFont="1" applyFill="1" applyBorder="1" applyAlignment="1">
      <alignment horizontal="left" indent="3"/>
    </xf>
    <xf numFmtId="0" fontId="1" fillId="34" borderId="34" xfId="0" applyNumberFormat="1" applyFont="1" applyFill="1" applyBorder="1" applyAlignment="1">
      <alignment horizontal="left" wrapText="1" indent="3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4" fontId="1" fillId="34" borderId="51" xfId="0" applyNumberFormat="1" applyFont="1" applyFill="1" applyBorder="1" applyAlignment="1">
      <alignment horizontal="center"/>
    </xf>
    <xf numFmtId="4" fontId="1" fillId="34" borderId="52" xfId="0" applyNumberFormat="1" applyFont="1" applyFill="1" applyBorder="1" applyAlignment="1">
      <alignment horizontal="center"/>
    </xf>
    <xf numFmtId="4" fontId="1" fillId="34" borderId="53" xfId="0" applyNumberFormat="1" applyFont="1" applyFill="1" applyBorder="1" applyAlignment="1">
      <alignment horizontal="center"/>
    </xf>
    <xf numFmtId="0" fontId="1" fillId="34" borderId="51" xfId="0" applyNumberFormat="1" applyFont="1" applyFill="1" applyBorder="1" applyAlignment="1">
      <alignment horizontal="center"/>
    </xf>
    <xf numFmtId="0" fontId="1" fillId="34" borderId="52" xfId="0" applyNumberFormat="1" applyFont="1" applyFill="1" applyBorder="1" applyAlignment="1">
      <alignment horizontal="center"/>
    </xf>
    <xf numFmtId="0" fontId="1" fillId="34" borderId="54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left" wrapText="1" indent="4"/>
    </xf>
    <xf numFmtId="0" fontId="1" fillId="34" borderId="34" xfId="0" applyNumberFormat="1" applyFont="1" applyFill="1" applyBorder="1" applyAlignment="1">
      <alignment horizontal="left" indent="4"/>
    </xf>
    <xf numFmtId="0" fontId="1" fillId="34" borderId="49" xfId="0" applyNumberFormat="1" applyFont="1" applyFill="1" applyBorder="1" applyAlignment="1">
      <alignment horizontal="left" indent="4"/>
    </xf>
    <xf numFmtId="49" fontId="1" fillId="34" borderId="55" xfId="0" applyNumberFormat="1" applyFont="1" applyFill="1" applyBorder="1" applyAlignment="1">
      <alignment horizontal="center"/>
    </xf>
    <xf numFmtId="49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1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0" fontId="0" fillId="34" borderId="20" xfId="0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4"/>
    </xf>
    <xf numFmtId="0" fontId="1" fillId="0" borderId="34" xfId="0" applyNumberFormat="1" applyFont="1" applyBorder="1" applyAlignment="1">
      <alignment horizontal="left" indent="4"/>
    </xf>
    <xf numFmtId="0" fontId="1" fillId="0" borderId="34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left" wrapText="1" indent="4"/>
    </xf>
    <xf numFmtId="0" fontId="1" fillId="0" borderId="35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right"/>
    </xf>
    <xf numFmtId="0" fontId="1" fillId="0" borderId="35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0" fontId="1" fillId="0" borderId="5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 vertical="top"/>
    </xf>
    <xf numFmtId="0" fontId="4" fillId="0" borderId="5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67"/>
  <sheetViews>
    <sheetView tabSelected="1" view="pageBreakPreview" zoomScaleSheetLayoutView="100" zoomScalePageLayoutView="0" workbookViewId="0" topLeftCell="A126">
      <selection activeCell="CS23" sqref="CS23:DE25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6" width="2.375" style="1" customWidth="1"/>
    <col min="157" max="157" width="0.12890625" style="1" customWidth="1"/>
    <col min="158" max="158" width="0.875" style="1" hidden="1" customWidth="1"/>
    <col min="159" max="160" width="0" style="1" hidden="1" customWidth="1"/>
    <col min="161" max="161" width="1.37890625" style="1" customWidth="1"/>
    <col min="162" max="162" width="2.75390625" style="17" hidden="1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7" width="10.875" style="1" hidden="1" customWidth="1"/>
    <col min="178" max="185" width="0.875" style="1" hidden="1" customWidth="1"/>
    <col min="186" max="186" width="10.875" style="1" hidden="1" customWidth="1"/>
    <col min="187" max="188" width="0.875" style="1" hidden="1" customWidth="1"/>
    <col min="189" max="189" width="10.00390625" style="1" hidden="1" customWidth="1"/>
    <col min="190" max="190" width="0.12890625" style="1" hidden="1" customWidth="1"/>
    <col min="191" max="199" width="0.875" style="1" hidden="1" customWidth="1"/>
    <col min="200" max="200" width="10.875" style="1" hidden="1" customWidth="1"/>
    <col min="201" max="213" width="0.875" style="1" hidden="1" customWidth="1"/>
    <col min="214" max="214" width="10.875" style="1" hidden="1" customWidth="1"/>
    <col min="215" max="227" width="0.875" style="1" hidden="1" customWidth="1"/>
    <col min="228" max="228" width="10.875" style="1" hidden="1" customWidth="1"/>
    <col min="229" max="232" width="0.875" style="1" hidden="1" customWidth="1"/>
    <col min="233" max="233" width="10.875" style="1" hidden="1" customWidth="1"/>
    <col min="234" max="234" width="0.875" style="1" hidden="1" customWidth="1"/>
    <col min="235" max="16384" width="0.875" style="1" customWidth="1"/>
  </cols>
  <sheetData>
    <row r="1" spans="1:162" s="2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70" t="s">
        <v>24</v>
      </c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16"/>
    </row>
    <row r="2" spans="1:162" s="2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71" t="s">
        <v>219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16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72" t="s">
        <v>19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11"/>
    </row>
    <row r="4" spans="1:162" s="2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71" t="s">
        <v>214</v>
      </c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16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72" t="s">
        <v>20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11"/>
    </row>
    <row r="6" spans="1:162" s="2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16"/>
      <c r="EK6" s="16"/>
      <c r="EL6" s="71" t="s">
        <v>221</v>
      </c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16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72" t="s">
        <v>21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11"/>
      <c r="EK7" s="11"/>
      <c r="EL7" s="72" t="s">
        <v>22</v>
      </c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11"/>
    </row>
    <row r="8" spans="1:162" s="2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73" t="s">
        <v>23</v>
      </c>
      <c r="DX8" s="73"/>
      <c r="DY8" s="74" t="s">
        <v>321</v>
      </c>
      <c r="DZ8" s="74"/>
      <c r="EA8" s="74"/>
      <c r="EB8" s="75" t="s">
        <v>23</v>
      </c>
      <c r="EC8" s="75"/>
      <c r="ED8" s="16"/>
      <c r="EE8" s="74" t="s">
        <v>320</v>
      </c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3">
        <v>20</v>
      </c>
      <c r="EU8" s="73"/>
      <c r="EV8" s="73"/>
      <c r="EW8" s="76" t="s">
        <v>195</v>
      </c>
      <c r="EX8" s="76"/>
      <c r="EY8" s="76"/>
      <c r="EZ8" s="16" t="s">
        <v>5</v>
      </c>
      <c r="FA8" s="16"/>
      <c r="FB8" s="16"/>
      <c r="FC8" s="16"/>
      <c r="FD8" s="16"/>
      <c r="FE8" s="16"/>
      <c r="FF8" s="1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7" t="s">
        <v>309</v>
      </c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9" t="s">
        <v>322</v>
      </c>
      <c r="DG10" s="79"/>
      <c r="DH10" s="79"/>
      <c r="DI10" s="79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4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77" t="s">
        <v>307</v>
      </c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80" t="s">
        <v>25</v>
      </c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2"/>
      <c r="FF11" s="1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83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5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86" t="s">
        <v>37</v>
      </c>
      <c r="BH13" s="86"/>
      <c r="BI13" s="86"/>
      <c r="BJ13" s="86"/>
      <c r="BK13" s="87" t="s">
        <v>321</v>
      </c>
      <c r="BL13" s="87"/>
      <c r="BM13" s="87"/>
      <c r="BN13" s="88" t="s">
        <v>23</v>
      </c>
      <c r="BO13" s="88"/>
      <c r="BP13" s="17"/>
      <c r="BQ13" s="87" t="s">
        <v>320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6">
        <v>20</v>
      </c>
      <c r="CG13" s="86"/>
      <c r="CH13" s="86"/>
      <c r="CI13" s="89" t="s">
        <v>195</v>
      </c>
      <c r="CJ13" s="89"/>
      <c r="CK13" s="89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88" t="s">
        <v>222</v>
      </c>
      <c r="EG13" s="88"/>
      <c r="EH13" s="88"/>
      <c r="EI13" s="88"/>
      <c r="EJ13" s="88"/>
      <c r="EK13" s="88"/>
      <c r="EL13" s="88"/>
      <c r="EM13" s="88"/>
      <c r="EN13" s="88"/>
      <c r="EO13" s="88"/>
      <c r="EP13" s="90"/>
      <c r="EQ13" s="18" t="s">
        <v>26</v>
      </c>
      <c r="ER13" s="17"/>
      <c r="ES13" s="91" t="s">
        <v>323</v>
      </c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ht="19.5" customHeight="1">
      <c r="A14" s="88" t="s">
        <v>29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92" t="s">
        <v>27</v>
      </c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18" t="s">
        <v>27</v>
      </c>
      <c r="ER14" s="17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3" t="s">
        <v>220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88" t="s">
        <v>223</v>
      </c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18" t="s">
        <v>28</v>
      </c>
      <c r="ER15" s="17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92" t="s">
        <v>27</v>
      </c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18" t="s">
        <v>27</v>
      </c>
      <c r="ER16" s="17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88" t="s">
        <v>31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18" t="s">
        <v>31</v>
      </c>
      <c r="ER17" s="17"/>
      <c r="ES17" s="91" t="s">
        <v>224</v>
      </c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93" t="s">
        <v>214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88" t="s">
        <v>32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18" t="s">
        <v>32</v>
      </c>
      <c r="ER18" s="17"/>
      <c r="ES18" s="91" t="s">
        <v>225</v>
      </c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88" t="s">
        <v>33</v>
      </c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18" t="s">
        <v>33</v>
      </c>
      <c r="ER19" s="17"/>
      <c r="ES19" s="91" t="s">
        <v>34</v>
      </c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94" t="s">
        <v>39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81" t="s">
        <v>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2"/>
      <c r="BX23" s="97" t="s">
        <v>1</v>
      </c>
      <c r="BY23" s="98"/>
      <c r="BZ23" s="98"/>
      <c r="CA23" s="98"/>
      <c r="CB23" s="98"/>
      <c r="CC23" s="98"/>
      <c r="CD23" s="98"/>
      <c r="CE23" s="99"/>
      <c r="CF23" s="97" t="s">
        <v>2</v>
      </c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9"/>
      <c r="CS23" s="97" t="s">
        <v>3</v>
      </c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9"/>
      <c r="DF23" s="106" t="s">
        <v>10</v>
      </c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pans="1:161" ht="11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100"/>
      <c r="BY24" s="101"/>
      <c r="BZ24" s="101"/>
      <c r="CA24" s="101"/>
      <c r="CB24" s="101"/>
      <c r="CC24" s="101"/>
      <c r="CD24" s="101"/>
      <c r="CE24" s="102"/>
      <c r="CF24" s="100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2"/>
      <c r="CS24" s="100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2"/>
      <c r="DF24" s="108" t="s">
        <v>4</v>
      </c>
      <c r="DG24" s="109"/>
      <c r="DH24" s="109"/>
      <c r="DI24" s="109"/>
      <c r="DJ24" s="109"/>
      <c r="DK24" s="109"/>
      <c r="DL24" s="110" t="s">
        <v>195</v>
      </c>
      <c r="DM24" s="110"/>
      <c r="DN24" s="110"/>
      <c r="DO24" s="111" t="s">
        <v>5</v>
      </c>
      <c r="DP24" s="111"/>
      <c r="DQ24" s="111"/>
      <c r="DR24" s="112"/>
      <c r="DS24" s="108" t="s">
        <v>4</v>
      </c>
      <c r="DT24" s="109"/>
      <c r="DU24" s="109"/>
      <c r="DV24" s="109"/>
      <c r="DW24" s="109"/>
      <c r="DX24" s="109"/>
      <c r="DY24" s="110" t="s">
        <v>196</v>
      </c>
      <c r="DZ24" s="110"/>
      <c r="EA24" s="110"/>
      <c r="EB24" s="111" t="s">
        <v>5</v>
      </c>
      <c r="EC24" s="111"/>
      <c r="ED24" s="111"/>
      <c r="EE24" s="112"/>
      <c r="EF24" s="108" t="s">
        <v>4</v>
      </c>
      <c r="EG24" s="109"/>
      <c r="EH24" s="109"/>
      <c r="EI24" s="109"/>
      <c r="EJ24" s="109"/>
      <c r="EK24" s="109"/>
      <c r="EL24" s="110" t="s">
        <v>308</v>
      </c>
      <c r="EM24" s="110"/>
      <c r="EN24" s="110"/>
      <c r="EO24" s="111" t="s">
        <v>5</v>
      </c>
      <c r="EP24" s="111"/>
      <c r="EQ24" s="111"/>
      <c r="ER24" s="112"/>
      <c r="ES24" s="97" t="s">
        <v>9</v>
      </c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</row>
    <row r="25" spans="1:161" ht="39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5"/>
      <c r="BX25" s="103"/>
      <c r="BY25" s="104"/>
      <c r="BZ25" s="104"/>
      <c r="CA25" s="104"/>
      <c r="CB25" s="104"/>
      <c r="CC25" s="104"/>
      <c r="CD25" s="104"/>
      <c r="CE25" s="105"/>
      <c r="CF25" s="103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5"/>
      <c r="CS25" s="103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5"/>
      <c r="DF25" s="113" t="s">
        <v>6</v>
      </c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5"/>
      <c r="DS25" s="113" t="s">
        <v>7</v>
      </c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5"/>
      <c r="EF25" s="113" t="s">
        <v>8</v>
      </c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5"/>
      <c r="ES25" s="103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</row>
    <row r="26" spans="1:161" ht="9" customHeight="1" thickBot="1">
      <c r="A26" s="116" t="s">
        <v>11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7"/>
      <c r="BX26" s="118" t="s">
        <v>12</v>
      </c>
      <c r="BY26" s="119"/>
      <c r="BZ26" s="119"/>
      <c r="CA26" s="119"/>
      <c r="CB26" s="119"/>
      <c r="CC26" s="119"/>
      <c r="CD26" s="119"/>
      <c r="CE26" s="120"/>
      <c r="CF26" s="118" t="s">
        <v>13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20"/>
      <c r="CS26" s="118" t="s">
        <v>14</v>
      </c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20"/>
      <c r="DF26" s="118" t="s">
        <v>15</v>
      </c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20"/>
      <c r="DS26" s="118" t="s">
        <v>16</v>
      </c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20"/>
      <c r="EF26" s="118" t="s">
        <v>17</v>
      </c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20"/>
      <c r="ES26" s="118" t="s">
        <v>18</v>
      </c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</row>
    <row r="27" spans="1:161" ht="12.75" customHeight="1" thickBot="1">
      <c r="A27" s="65" t="s">
        <v>40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6" t="s">
        <v>41</v>
      </c>
      <c r="BY27" s="67"/>
      <c r="BZ27" s="67"/>
      <c r="CA27" s="67"/>
      <c r="CB27" s="67"/>
      <c r="CC27" s="67"/>
      <c r="CD27" s="67"/>
      <c r="CE27" s="68"/>
      <c r="CF27" s="69" t="s">
        <v>42</v>
      </c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8"/>
      <c r="CS27" s="69" t="s">
        <v>205</v>
      </c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8"/>
      <c r="DF27" s="121">
        <f>SUM(DF28:DR36)</f>
        <v>5605625.319999999</v>
      </c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3"/>
      <c r="DS27" s="61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/>
      <c r="EF27" s="61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3"/>
      <c r="ES27" s="61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4"/>
    </row>
    <row r="28" spans="1:161" ht="12.75" customHeight="1" thickBot="1">
      <c r="A28" s="65" t="s">
        <v>40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 t="s">
        <v>41</v>
      </c>
      <c r="BY28" s="67"/>
      <c r="BZ28" s="67"/>
      <c r="CA28" s="67"/>
      <c r="CB28" s="67"/>
      <c r="CC28" s="67"/>
      <c r="CD28" s="67"/>
      <c r="CE28" s="68"/>
      <c r="CF28" s="69" t="s">
        <v>42</v>
      </c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8"/>
      <c r="CS28" s="69" t="s">
        <v>216</v>
      </c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8"/>
      <c r="DF28" s="61">
        <v>1805.15</v>
      </c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3"/>
      <c r="DS28" s="61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/>
      <c r="EF28" s="61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3"/>
      <c r="ES28" s="61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4"/>
    </row>
    <row r="29" spans="1:161" ht="12.75" customHeight="1" thickBot="1">
      <c r="A29" s="65" t="s">
        <v>40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6" t="s">
        <v>41</v>
      </c>
      <c r="BY29" s="67"/>
      <c r="BZ29" s="67"/>
      <c r="CA29" s="67"/>
      <c r="CB29" s="67"/>
      <c r="CC29" s="67"/>
      <c r="CD29" s="67"/>
      <c r="CE29" s="68"/>
      <c r="CF29" s="69" t="s">
        <v>42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8"/>
      <c r="CS29" s="69" t="s">
        <v>217</v>
      </c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8"/>
      <c r="DF29" s="61">
        <v>139142.93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3"/>
      <c r="DS29" s="61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/>
      <c r="EF29" s="61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3"/>
      <c r="ES29" s="61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4"/>
    </row>
    <row r="30" spans="1:161" ht="12.75" customHeight="1" thickBot="1">
      <c r="A30" s="65" t="s">
        <v>40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6" t="s">
        <v>41</v>
      </c>
      <c r="BY30" s="67"/>
      <c r="BZ30" s="67"/>
      <c r="CA30" s="67"/>
      <c r="CB30" s="67"/>
      <c r="CC30" s="67"/>
      <c r="CD30" s="67"/>
      <c r="CE30" s="68"/>
      <c r="CF30" s="69" t="s">
        <v>42</v>
      </c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8"/>
      <c r="CS30" s="69" t="s">
        <v>218</v>
      </c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61">
        <v>90182.45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3"/>
      <c r="DS30" s="61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/>
      <c r="EF30" s="61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3"/>
      <c r="ES30" s="61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4"/>
    </row>
    <row r="31" spans="1:161" ht="12.75" customHeight="1" thickBot="1">
      <c r="A31" s="65" t="s">
        <v>40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6" t="s">
        <v>41</v>
      </c>
      <c r="BY31" s="67"/>
      <c r="BZ31" s="67"/>
      <c r="CA31" s="67"/>
      <c r="CB31" s="67"/>
      <c r="CC31" s="67"/>
      <c r="CD31" s="67"/>
      <c r="CE31" s="68"/>
      <c r="CF31" s="69" t="s">
        <v>42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8"/>
      <c r="CS31" s="69" t="s">
        <v>198</v>
      </c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  <c r="DF31" s="61">
        <v>3495.82</v>
      </c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3"/>
      <c r="DS31" s="61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/>
      <c r="EF31" s="61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3"/>
      <c r="ES31" s="61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4"/>
    </row>
    <row r="32" spans="1:161" ht="12.75" customHeight="1" thickBot="1">
      <c r="A32" s="65" t="s">
        <v>40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 t="s">
        <v>41</v>
      </c>
      <c r="BY32" s="67"/>
      <c r="BZ32" s="67"/>
      <c r="CA32" s="67"/>
      <c r="CB32" s="67"/>
      <c r="CC32" s="67"/>
      <c r="CD32" s="67"/>
      <c r="CE32" s="68"/>
      <c r="CF32" s="69" t="s">
        <v>42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8"/>
      <c r="CS32" s="69" t="s">
        <v>197</v>
      </c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  <c r="DF32" s="61">
        <v>268799.85</v>
      </c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3"/>
      <c r="DS32" s="61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/>
      <c r="EF32" s="61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3"/>
      <c r="ES32" s="61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4"/>
    </row>
    <row r="33" spans="1:161" ht="12.75" customHeight="1" thickBot="1">
      <c r="A33" s="65" t="s">
        <v>40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 t="s">
        <v>41</v>
      </c>
      <c r="BY33" s="67"/>
      <c r="BZ33" s="67"/>
      <c r="CA33" s="67"/>
      <c r="CB33" s="67"/>
      <c r="CC33" s="67"/>
      <c r="CD33" s="67"/>
      <c r="CE33" s="68"/>
      <c r="CF33" s="69" t="s">
        <v>42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69" t="s">
        <v>200</v>
      </c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  <c r="DF33" s="61">
        <v>2443092.06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3"/>
      <c r="DS33" s="61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/>
      <c r="EF33" s="61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3"/>
      <c r="ES33" s="61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4"/>
    </row>
    <row r="34" spans="1:161" ht="12.75" customHeight="1" thickBo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6" t="s">
        <v>41</v>
      </c>
      <c r="BY34" s="67"/>
      <c r="BZ34" s="67"/>
      <c r="CA34" s="67"/>
      <c r="CB34" s="67"/>
      <c r="CC34" s="67"/>
      <c r="CD34" s="67"/>
      <c r="CE34" s="68"/>
      <c r="CF34" s="69" t="s">
        <v>42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8"/>
      <c r="CS34" s="69" t="s">
        <v>201</v>
      </c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  <c r="DF34" s="61">
        <v>1329004.18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3"/>
      <c r="DS34" s="61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/>
      <c r="EF34" s="61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3"/>
      <c r="ES34" s="61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4"/>
    </row>
    <row r="35" spans="1:162" ht="12.75" customHeight="1" thickBot="1">
      <c r="A35" s="65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 t="s">
        <v>41</v>
      </c>
      <c r="BY35" s="67"/>
      <c r="BZ35" s="67"/>
      <c r="CA35" s="67"/>
      <c r="CB35" s="67"/>
      <c r="CC35" s="67"/>
      <c r="CD35" s="67"/>
      <c r="CE35" s="68"/>
      <c r="CF35" s="69" t="s">
        <v>42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8"/>
      <c r="CS35" s="69" t="s">
        <v>203</v>
      </c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8"/>
      <c r="DF35" s="61">
        <v>776758.26</v>
      </c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3"/>
      <c r="DS35" s="61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/>
      <c r="EF35" s="61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3"/>
      <c r="ES35" s="61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4"/>
      <c r="FF35" s="46"/>
    </row>
    <row r="36" spans="1:161" ht="12.75" customHeight="1" thickBot="1">
      <c r="A36" s="65" t="s">
        <v>40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 t="s">
        <v>41</v>
      </c>
      <c r="BY36" s="67"/>
      <c r="BZ36" s="67"/>
      <c r="CA36" s="67"/>
      <c r="CB36" s="67"/>
      <c r="CC36" s="67"/>
      <c r="CD36" s="67"/>
      <c r="CE36" s="68"/>
      <c r="CF36" s="69" t="s">
        <v>42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8"/>
      <c r="CS36" s="69" t="s">
        <v>204</v>
      </c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8"/>
      <c r="DF36" s="121">
        <v>553344.62</v>
      </c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3"/>
      <c r="DS36" s="61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61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3"/>
      <c r="ES36" s="61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4"/>
    </row>
    <row r="37" spans="1:161" ht="12.75" customHeight="1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6" t="s">
        <v>41</v>
      </c>
      <c r="BY37" s="67"/>
      <c r="BZ37" s="67"/>
      <c r="CA37" s="67"/>
      <c r="CB37" s="67"/>
      <c r="CC37" s="67"/>
      <c r="CD37" s="67"/>
      <c r="CE37" s="68"/>
      <c r="CF37" s="69" t="s">
        <v>42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8"/>
      <c r="CS37" s="69" t="s">
        <v>42</v>
      </c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8"/>
      <c r="DF37" s="61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3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/>
      <c r="EF37" s="61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3"/>
      <c r="ES37" s="61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4"/>
    </row>
    <row r="38" spans="1:161" ht="12.75" customHeight="1" thickBot="1">
      <c r="A38" s="65" t="s">
        <v>43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56" t="s">
        <v>44</v>
      </c>
      <c r="BY38" s="57"/>
      <c r="BZ38" s="57"/>
      <c r="CA38" s="57"/>
      <c r="CB38" s="57"/>
      <c r="CC38" s="57"/>
      <c r="CD38" s="57"/>
      <c r="CE38" s="58"/>
      <c r="CF38" s="59" t="s">
        <v>42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8"/>
      <c r="CS38" s="59" t="s">
        <v>42</v>
      </c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  <c r="DF38" s="51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124"/>
      <c r="DS38" s="51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124"/>
      <c r="EF38" s="51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124"/>
      <c r="ES38" s="51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3"/>
    </row>
    <row r="39" spans="1:161" ht="11.25">
      <c r="A39" s="125" t="s">
        <v>45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6" t="s">
        <v>46</v>
      </c>
      <c r="BY39" s="127"/>
      <c r="BZ39" s="127"/>
      <c r="CA39" s="127"/>
      <c r="CB39" s="127"/>
      <c r="CC39" s="127"/>
      <c r="CD39" s="127"/>
      <c r="CE39" s="128"/>
      <c r="CF39" s="129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8"/>
      <c r="CS39" s="69" t="s">
        <v>205</v>
      </c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48">
        <f>DF40+DF43+DF58+DF63</f>
        <v>104750476.08</v>
      </c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50"/>
      <c r="DS39" s="48">
        <f>DS40+DS43+DS58+DS63</f>
        <v>106971243.02000001</v>
      </c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0"/>
      <c r="EF39" s="48">
        <f>EF40+EF43+EF58+EF63</f>
        <v>107226398.72</v>
      </c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50"/>
      <c r="ES39" s="51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3"/>
    </row>
    <row r="40" spans="1:161" ht="22.5" customHeight="1">
      <c r="A40" s="130" t="s">
        <v>47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56" t="s">
        <v>48</v>
      </c>
      <c r="BY40" s="57"/>
      <c r="BZ40" s="57"/>
      <c r="CA40" s="57"/>
      <c r="CB40" s="57"/>
      <c r="CC40" s="57"/>
      <c r="CD40" s="57"/>
      <c r="CE40" s="58"/>
      <c r="CF40" s="59" t="s">
        <v>49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8"/>
      <c r="CS40" s="59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  <c r="DF40" s="48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50"/>
      <c r="DS40" s="48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0"/>
      <c r="EF40" s="48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50"/>
      <c r="ES40" s="51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3"/>
    </row>
    <row r="41" spans="1:161" ht="9.75" customHeight="1" thickBot="1">
      <c r="A41" s="132" t="s">
        <v>50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3" t="s">
        <v>51</v>
      </c>
      <c r="BY41" s="134"/>
      <c r="BZ41" s="134"/>
      <c r="CA41" s="134"/>
      <c r="CB41" s="134"/>
      <c r="CC41" s="134"/>
      <c r="CD41" s="134"/>
      <c r="CE41" s="135"/>
      <c r="CF41" s="139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5"/>
      <c r="CS41" s="139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5"/>
      <c r="DF41" s="141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3"/>
      <c r="DS41" s="141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3"/>
      <c r="EF41" s="141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3"/>
      <c r="ES41" s="147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9"/>
    </row>
    <row r="42" spans="1:161" ht="12" hidden="1" thickBo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4"/>
      <c r="BX42" s="136"/>
      <c r="BY42" s="137"/>
      <c r="BZ42" s="137"/>
      <c r="CA42" s="137"/>
      <c r="CB42" s="137"/>
      <c r="CC42" s="137"/>
      <c r="CD42" s="137"/>
      <c r="CE42" s="138"/>
      <c r="CF42" s="140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8"/>
      <c r="CS42" s="140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8"/>
      <c r="DF42" s="144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6"/>
      <c r="DS42" s="144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6"/>
      <c r="EF42" s="144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6"/>
      <c r="ES42" s="150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</row>
    <row r="43" spans="1:161" ht="15.75" customHeight="1">
      <c r="A43" s="155" t="s">
        <v>52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7"/>
      <c r="BX43" s="66" t="s">
        <v>53</v>
      </c>
      <c r="BY43" s="67"/>
      <c r="BZ43" s="67"/>
      <c r="CA43" s="67"/>
      <c r="CB43" s="67"/>
      <c r="CC43" s="67"/>
      <c r="CD43" s="67"/>
      <c r="CE43" s="68"/>
      <c r="CF43" s="69" t="s">
        <v>54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8"/>
      <c r="CS43" s="69" t="s">
        <v>205</v>
      </c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8"/>
      <c r="DF43" s="158">
        <f>SUM(DF44:DR54)</f>
        <v>100307676.08</v>
      </c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60"/>
      <c r="DS43" s="158">
        <f>SUM(DS44:EE54)</f>
        <v>102444443.02000001</v>
      </c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60"/>
      <c r="EF43" s="158">
        <f>SUM(EF44:ER54)</f>
        <v>102699598.72</v>
      </c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60"/>
      <c r="ES43" s="61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4"/>
    </row>
    <row r="44" spans="1:176" ht="33.75" customHeight="1">
      <c r="A44" s="54" t="s">
        <v>55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6" t="s">
        <v>56</v>
      </c>
      <c r="BY44" s="57"/>
      <c r="BZ44" s="57"/>
      <c r="CA44" s="57"/>
      <c r="CB44" s="57"/>
      <c r="CC44" s="57"/>
      <c r="CD44" s="57"/>
      <c r="CE44" s="58"/>
      <c r="CF44" s="59" t="s">
        <v>54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8"/>
      <c r="CS44" s="59" t="s">
        <v>198</v>
      </c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8"/>
      <c r="DF44" s="48">
        <v>1842960</v>
      </c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50"/>
      <c r="DS44" s="48">
        <v>1870529</v>
      </c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50"/>
      <c r="EF44" s="48">
        <v>1870529</v>
      </c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50"/>
      <c r="ES44" s="51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3"/>
      <c r="FT44" s="7"/>
    </row>
    <row r="45" spans="1:176" ht="26.25" customHeight="1">
      <c r="A45" s="54" t="s">
        <v>193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60"/>
      <c r="BX45" s="56" t="s">
        <v>56</v>
      </c>
      <c r="BY45" s="57"/>
      <c r="BZ45" s="57"/>
      <c r="CA45" s="57"/>
      <c r="CB45" s="57"/>
      <c r="CC45" s="57"/>
      <c r="CD45" s="57"/>
      <c r="CE45" s="58"/>
      <c r="CF45" s="59" t="s">
        <v>54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/>
      <c r="CS45" s="59" t="s">
        <v>199</v>
      </c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  <c r="DF45" s="48">
        <v>1277300</v>
      </c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50"/>
      <c r="DS45" s="48">
        <v>1327300</v>
      </c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50"/>
      <c r="EF45" s="48">
        <v>1377300</v>
      </c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50"/>
      <c r="ES45" s="51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  <c r="FT45" s="7"/>
    </row>
    <row r="46" spans="1:176" ht="26.25" customHeight="1">
      <c r="A46" s="54" t="s">
        <v>193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60"/>
      <c r="BX46" s="56" t="s">
        <v>56</v>
      </c>
      <c r="BY46" s="57"/>
      <c r="BZ46" s="57"/>
      <c r="CA46" s="57"/>
      <c r="CB46" s="57"/>
      <c r="CC46" s="57"/>
      <c r="CD46" s="57"/>
      <c r="CE46" s="58"/>
      <c r="CF46" s="59" t="s">
        <v>54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8"/>
      <c r="CS46" s="59" t="s">
        <v>197</v>
      </c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  <c r="DF46" s="48">
        <v>2586424</v>
      </c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50"/>
      <c r="DS46" s="48">
        <v>2676190.42</v>
      </c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50"/>
      <c r="EF46" s="48">
        <v>2676190.42</v>
      </c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50"/>
      <c r="ES46" s="51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3"/>
      <c r="FT46" s="7"/>
    </row>
    <row r="47" spans="1:176" ht="32.25" customHeight="1">
      <c r="A47" s="54" t="s">
        <v>194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60"/>
      <c r="BX47" s="56" t="s">
        <v>56</v>
      </c>
      <c r="BY47" s="57"/>
      <c r="BZ47" s="57"/>
      <c r="CA47" s="57"/>
      <c r="CB47" s="57"/>
      <c r="CC47" s="57"/>
      <c r="CD47" s="57"/>
      <c r="CE47" s="58"/>
      <c r="CF47" s="59" t="s">
        <v>54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8"/>
      <c r="CS47" s="59" t="s">
        <v>200</v>
      </c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  <c r="DF47" s="48">
        <v>60828311.4</v>
      </c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50"/>
      <c r="DS47" s="48">
        <v>62375775</v>
      </c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0"/>
      <c r="EF47" s="48">
        <v>62237507.7</v>
      </c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50"/>
      <c r="ES47" s="51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3"/>
      <c r="FT47" s="7"/>
    </row>
    <row r="48" spans="1:161" ht="33.75" customHeight="1">
      <c r="A48" s="54" t="s">
        <v>194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60"/>
      <c r="BX48" s="56" t="s">
        <v>56</v>
      </c>
      <c r="BY48" s="57"/>
      <c r="BZ48" s="57"/>
      <c r="CA48" s="57"/>
      <c r="CB48" s="57"/>
      <c r="CC48" s="57"/>
      <c r="CD48" s="57"/>
      <c r="CE48" s="58"/>
      <c r="CF48" s="59" t="s">
        <v>54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8"/>
      <c r="CS48" s="59" t="s">
        <v>201</v>
      </c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  <c r="DF48" s="48">
        <v>24839117.6</v>
      </c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50"/>
      <c r="DS48" s="48">
        <v>25439117.6</v>
      </c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50"/>
      <c r="EF48" s="48">
        <v>25799117.6</v>
      </c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50"/>
      <c r="ES48" s="48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3"/>
    </row>
    <row r="49" spans="1:161" ht="35.25" customHeight="1">
      <c r="A49" s="161" t="s">
        <v>194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3"/>
      <c r="BX49" s="56" t="s">
        <v>56</v>
      </c>
      <c r="BY49" s="57"/>
      <c r="BZ49" s="57"/>
      <c r="CA49" s="57"/>
      <c r="CB49" s="57"/>
      <c r="CC49" s="57"/>
      <c r="CD49" s="57"/>
      <c r="CE49" s="58"/>
      <c r="CF49" s="59" t="s">
        <v>54</v>
      </c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8"/>
      <c r="CS49" s="59" t="s">
        <v>202</v>
      </c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  <c r="DF49" s="48">
        <v>881816</v>
      </c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50"/>
      <c r="DS49" s="48">
        <v>881800</v>
      </c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50"/>
      <c r="EF49" s="48">
        <v>881800</v>
      </c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50"/>
      <c r="ES49" s="51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3"/>
    </row>
    <row r="50" spans="1:214" ht="33.75" customHeight="1">
      <c r="A50" s="54" t="s">
        <v>194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6" t="s">
        <v>56</v>
      </c>
      <c r="BY50" s="57"/>
      <c r="BZ50" s="57"/>
      <c r="CA50" s="57"/>
      <c r="CB50" s="57"/>
      <c r="CC50" s="57"/>
      <c r="CD50" s="57"/>
      <c r="CE50" s="58"/>
      <c r="CF50" s="59" t="s">
        <v>54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8"/>
      <c r="CS50" s="59" t="s">
        <v>203</v>
      </c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  <c r="DF50" s="48">
        <v>4474336</v>
      </c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50"/>
      <c r="DS50" s="48">
        <v>4447800</v>
      </c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50"/>
      <c r="EF50" s="48">
        <v>4431223</v>
      </c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50"/>
      <c r="ES50" s="51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3"/>
      <c r="HF50" s="7"/>
    </row>
    <row r="51" spans="1:161" ht="33.75" customHeight="1">
      <c r="A51" s="54" t="s">
        <v>194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6" t="s">
        <v>56</v>
      </c>
      <c r="BY51" s="57"/>
      <c r="BZ51" s="57"/>
      <c r="CA51" s="57"/>
      <c r="CB51" s="57"/>
      <c r="CC51" s="57"/>
      <c r="CD51" s="57"/>
      <c r="CE51" s="58"/>
      <c r="CF51" s="59" t="s">
        <v>54</v>
      </c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8"/>
      <c r="CS51" s="59" t="s">
        <v>204</v>
      </c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8"/>
      <c r="DF51" s="48">
        <v>2897000</v>
      </c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50"/>
      <c r="DS51" s="48">
        <v>2897000</v>
      </c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50"/>
      <c r="EF51" s="48">
        <v>2897000</v>
      </c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50"/>
      <c r="ES51" s="51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3"/>
    </row>
    <row r="52" spans="1:214" ht="19.5" customHeight="1">
      <c r="A52" s="54" t="s">
        <v>310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60"/>
      <c r="BX52" s="56" t="s">
        <v>311</v>
      </c>
      <c r="BY52" s="57"/>
      <c r="BZ52" s="57"/>
      <c r="CA52" s="57"/>
      <c r="CB52" s="57"/>
      <c r="CC52" s="57"/>
      <c r="CD52" s="57"/>
      <c r="CE52" s="58"/>
      <c r="CF52" s="59" t="s">
        <v>54</v>
      </c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8"/>
      <c r="CS52" s="59" t="s">
        <v>217</v>
      </c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8"/>
      <c r="DF52" s="48">
        <v>491131.08</v>
      </c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50"/>
      <c r="DS52" s="48">
        <v>491131</v>
      </c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>
        <v>491131</v>
      </c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50"/>
      <c r="ES52" s="51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3"/>
      <c r="FF52" s="33"/>
      <c r="FK52" s="7"/>
      <c r="FU52" s="7"/>
      <c r="HF52" s="34"/>
    </row>
    <row r="53" spans="1:177" ht="18.75" customHeight="1">
      <c r="A53" s="54" t="s">
        <v>310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60"/>
      <c r="BX53" s="56" t="s">
        <v>311</v>
      </c>
      <c r="BY53" s="57"/>
      <c r="BZ53" s="57"/>
      <c r="CA53" s="57"/>
      <c r="CB53" s="57"/>
      <c r="CC53" s="57"/>
      <c r="CD53" s="57"/>
      <c r="CE53" s="58"/>
      <c r="CF53" s="59" t="s">
        <v>54</v>
      </c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/>
      <c r="CS53" s="59" t="s">
        <v>216</v>
      </c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  <c r="DF53" s="48">
        <v>37800</v>
      </c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50"/>
      <c r="DS53" s="48">
        <v>37800</v>
      </c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50"/>
      <c r="EF53" s="48">
        <v>37800</v>
      </c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50"/>
      <c r="ES53" s="51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3"/>
      <c r="FF53" s="47"/>
      <c r="FU53" s="7"/>
    </row>
    <row r="54" spans="1:177" ht="18.75" customHeight="1">
      <c r="A54" s="54" t="s">
        <v>310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60"/>
      <c r="BX54" s="56" t="s">
        <v>311</v>
      </c>
      <c r="BY54" s="57"/>
      <c r="BZ54" s="57"/>
      <c r="CA54" s="57"/>
      <c r="CB54" s="57"/>
      <c r="CC54" s="57"/>
      <c r="CD54" s="57"/>
      <c r="CE54" s="58"/>
      <c r="CF54" s="59" t="s">
        <v>54</v>
      </c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8"/>
      <c r="CS54" s="59" t="s">
        <v>324</v>
      </c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  <c r="DF54" s="48">
        <v>151480</v>
      </c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50"/>
      <c r="DS54" s="48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50"/>
      <c r="ES54" s="51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3"/>
      <c r="FF54" s="33"/>
      <c r="FU54" s="7"/>
    </row>
    <row r="55" spans="1:161" ht="10.5" customHeight="1">
      <c r="A55" s="155" t="s">
        <v>57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7"/>
      <c r="BX55" s="56" t="s">
        <v>58</v>
      </c>
      <c r="BY55" s="57"/>
      <c r="BZ55" s="57"/>
      <c r="CA55" s="57"/>
      <c r="CB55" s="57"/>
      <c r="CC55" s="57"/>
      <c r="CD55" s="57"/>
      <c r="CE55" s="58"/>
      <c r="CF55" s="59" t="s">
        <v>59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/>
      <c r="CS55" s="59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  <c r="DF55" s="48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50"/>
      <c r="DS55" s="48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50"/>
      <c r="EF55" s="48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50"/>
      <c r="ES55" s="51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3"/>
    </row>
    <row r="56" spans="1:161" ht="9" customHeight="1" thickBot="1">
      <c r="A56" s="132" t="s">
        <v>50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3" t="s">
        <v>60</v>
      </c>
      <c r="BY56" s="134"/>
      <c r="BZ56" s="134"/>
      <c r="CA56" s="134"/>
      <c r="CB56" s="134"/>
      <c r="CC56" s="134"/>
      <c r="CD56" s="134"/>
      <c r="CE56" s="135"/>
      <c r="CF56" s="139" t="s">
        <v>59</v>
      </c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5"/>
      <c r="CS56" s="139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5"/>
      <c r="DF56" s="141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3"/>
      <c r="DS56" s="141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3"/>
      <c r="EF56" s="141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3"/>
      <c r="ES56" s="147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9"/>
    </row>
    <row r="57" spans="1:161" ht="8.25" customHeight="1" hidden="1" thickBo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4"/>
      <c r="BX57" s="164"/>
      <c r="BY57" s="87"/>
      <c r="BZ57" s="87"/>
      <c r="CA57" s="87"/>
      <c r="CB57" s="87"/>
      <c r="CC57" s="87"/>
      <c r="CD57" s="87"/>
      <c r="CE57" s="165"/>
      <c r="CF57" s="166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165"/>
      <c r="CS57" s="166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165"/>
      <c r="DF57" s="167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9"/>
      <c r="DS57" s="167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9"/>
      <c r="EF57" s="167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9"/>
      <c r="ES57" s="170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2"/>
    </row>
    <row r="58" spans="1:161" ht="10.5" customHeight="1">
      <c r="A58" s="155" t="s">
        <v>61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7"/>
      <c r="BX58" s="56" t="s">
        <v>62</v>
      </c>
      <c r="BY58" s="57"/>
      <c r="BZ58" s="57"/>
      <c r="CA58" s="57"/>
      <c r="CB58" s="57"/>
      <c r="CC58" s="57"/>
      <c r="CD58" s="57"/>
      <c r="CE58" s="58"/>
      <c r="CF58" s="59" t="s">
        <v>63</v>
      </c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8"/>
      <c r="CS58" s="69" t="s">
        <v>205</v>
      </c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  <c r="DF58" s="48">
        <f>DF59+DF61+DF62</f>
        <v>4442800</v>
      </c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50"/>
      <c r="DS58" s="48">
        <f>DS59+DS61+DS62</f>
        <v>4526800</v>
      </c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50"/>
      <c r="EF58" s="48">
        <f>EF59+EF61+EF62</f>
        <v>4526800</v>
      </c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50"/>
      <c r="ES58" s="51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3"/>
    </row>
    <row r="59" spans="1:161" ht="11.25">
      <c r="A59" s="173" t="s">
        <v>50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33" t="s">
        <v>227</v>
      </c>
      <c r="BY59" s="134"/>
      <c r="BZ59" s="134"/>
      <c r="CA59" s="134"/>
      <c r="CB59" s="134"/>
      <c r="CC59" s="134"/>
      <c r="CD59" s="134"/>
      <c r="CE59" s="135"/>
      <c r="CF59" s="139" t="s">
        <v>63</v>
      </c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5"/>
      <c r="CS59" s="139" t="s">
        <v>226</v>
      </c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5"/>
      <c r="DF59" s="141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3"/>
      <c r="DS59" s="141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3"/>
      <c r="EF59" s="141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3"/>
      <c r="ES59" s="147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9"/>
    </row>
    <row r="60" spans="1:161" ht="11.25">
      <c r="A60" s="174" t="s">
        <v>67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164"/>
      <c r="BY60" s="87"/>
      <c r="BZ60" s="87"/>
      <c r="CA60" s="87"/>
      <c r="CB60" s="87"/>
      <c r="CC60" s="87"/>
      <c r="CD60" s="87"/>
      <c r="CE60" s="165"/>
      <c r="CF60" s="166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165"/>
      <c r="CS60" s="166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165"/>
      <c r="DF60" s="167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9"/>
      <c r="DS60" s="167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9"/>
      <c r="EF60" s="167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9"/>
      <c r="ES60" s="170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2"/>
    </row>
    <row r="61" spans="1:161" ht="10.5" customHeight="1">
      <c r="A61" s="54" t="s">
        <v>67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6" t="s">
        <v>227</v>
      </c>
      <c r="BY61" s="57"/>
      <c r="BZ61" s="57"/>
      <c r="CA61" s="57"/>
      <c r="CB61" s="57"/>
      <c r="CC61" s="57"/>
      <c r="CD61" s="57"/>
      <c r="CE61" s="58"/>
      <c r="CF61" s="59" t="s">
        <v>63</v>
      </c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8"/>
      <c r="CS61" s="59" t="s">
        <v>228</v>
      </c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  <c r="DF61" s="48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50"/>
      <c r="DS61" s="48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0"/>
      <c r="EF61" s="48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50"/>
      <c r="ES61" s="51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3"/>
    </row>
    <row r="62" spans="1:214" ht="13.5" customHeight="1" thickBot="1">
      <c r="A62" s="54" t="s">
        <v>67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6" t="s">
        <v>227</v>
      </c>
      <c r="BY62" s="57"/>
      <c r="BZ62" s="57"/>
      <c r="CA62" s="57"/>
      <c r="CB62" s="57"/>
      <c r="CC62" s="57"/>
      <c r="CD62" s="57"/>
      <c r="CE62" s="58"/>
      <c r="CF62" s="59" t="s">
        <v>63</v>
      </c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8"/>
      <c r="CS62" s="59" t="s">
        <v>229</v>
      </c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  <c r="DF62" s="48">
        <v>4442800</v>
      </c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50"/>
      <c r="DS62" s="48">
        <v>4526800</v>
      </c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50"/>
      <c r="EF62" s="48">
        <v>4526800</v>
      </c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50"/>
      <c r="ES62" s="51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3"/>
      <c r="HF62" s="7"/>
    </row>
    <row r="63" spans="1:161" ht="10.5" customHeight="1">
      <c r="A63" s="155" t="s">
        <v>64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7"/>
      <c r="BX63" s="56" t="s">
        <v>65</v>
      </c>
      <c r="BY63" s="57"/>
      <c r="BZ63" s="57"/>
      <c r="CA63" s="57"/>
      <c r="CB63" s="57"/>
      <c r="CC63" s="57"/>
      <c r="CD63" s="57"/>
      <c r="CE63" s="58"/>
      <c r="CF63" s="59" t="s">
        <v>66</v>
      </c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8"/>
      <c r="CS63" s="69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  <c r="DF63" s="48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50"/>
      <c r="DS63" s="48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50"/>
      <c r="EF63" s="48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51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</row>
    <row r="64" spans="1:161" ht="10.5" customHeight="1">
      <c r="A64" s="173" t="s">
        <v>50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33" t="s">
        <v>68</v>
      </c>
      <c r="BY64" s="134"/>
      <c r="BZ64" s="134"/>
      <c r="CA64" s="134"/>
      <c r="CB64" s="134"/>
      <c r="CC64" s="134"/>
      <c r="CD64" s="134"/>
      <c r="CE64" s="135"/>
      <c r="CF64" s="139" t="s">
        <v>66</v>
      </c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5"/>
      <c r="CS64" s="139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5"/>
      <c r="DF64" s="141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3"/>
      <c r="DS64" s="141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3"/>
      <c r="EF64" s="141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3"/>
      <c r="ES64" s="147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9"/>
    </row>
    <row r="65" spans="1:161" ht="10.5" customHeight="1">
      <c r="A65" s="174" t="s">
        <v>67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5"/>
      <c r="BX65" s="164"/>
      <c r="BY65" s="87"/>
      <c r="BZ65" s="87"/>
      <c r="CA65" s="87"/>
      <c r="CB65" s="87"/>
      <c r="CC65" s="87"/>
      <c r="CD65" s="87"/>
      <c r="CE65" s="165"/>
      <c r="CF65" s="166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165"/>
      <c r="CS65" s="166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165"/>
      <c r="DF65" s="167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9"/>
      <c r="DS65" s="167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9"/>
      <c r="EF65" s="167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9"/>
      <c r="ES65" s="170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2"/>
    </row>
    <row r="66" spans="1:161" ht="10.5" customHeight="1">
      <c r="A66" s="176" t="s">
        <v>69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56" t="s">
        <v>70</v>
      </c>
      <c r="BY66" s="57"/>
      <c r="BZ66" s="57"/>
      <c r="CA66" s="57"/>
      <c r="CB66" s="57"/>
      <c r="CC66" s="57"/>
      <c r="CD66" s="57"/>
      <c r="CE66" s="58"/>
      <c r="CF66" s="59" t="s">
        <v>66</v>
      </c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8"/>
      <c r="CS66" s="59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  <c r="DF66" s="48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50"/>
      <c r="DS66" s="48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50"/>
      <c r="EF66" s="48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50"/>
      <c r="ES66" s="51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3"/>
    </row>
    <row r="67" spans="1:161" ht="4.5" customHeight="1">
      <c r="A67" s="176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5"/>
      <c r="BX67" s="56"/>
      <c r="BY67" s="57"/>
      <c r="BZ67" s="57"/>
      <c r="CA67" s="57"/>
      <c r="CB67" s="57"/>
      <c r="CC67" s="57"/>
      <c r="CD67" s="57"/>
      <c r="CE67" s="58"/>
      <c r="CF67" s="59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8"/>
      <c r="CS67" s="59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  <c r="DF67" s="48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50"/>
      <c r="DS67" s="48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0"/>
      <c r="EF67" s="48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50"/>
      <c r="ES67" s="51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</row>
    <row r="68" spans="1:161" ht="10.5" customHeight="1">
      <c r="A68" s="155" t="s">
        <v>71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7"/>
      <c r="BX68" s="56" t="s">
        <v>72</v>
      </c>
      <c r="BY68" s="57"/>
      <c r="BZ68" s="57"/>
      <c r="CA68" s="57"/>
      <c r="CB68" s="57"/>
      <c r="CC68" s="57"/>
      <c r="CD68" s="57"/>
      <c r="CE68" s="58"/>
      <c r="CF68" s="59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8"/>
      <c r="CS68" s="59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  <c r="DF68" s="48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50"/>
      <c r="DS68" s="48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50"/>
      <c r="EF68" s="48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50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3"/>
    </row>
    <row r="69" spans="1:161" ht="10.5" customHeight="1">
      <c r="A69" s="173" t="s">
        <v>50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33"/>
      <c r="BY69" s="134"/>
      <c r="BZ69" s="134"/>
      <c r="CA69" s="134"/>
      <c r="CB69" s="134"/>
      <c r="CC69" s="134"/>
      <c r="CD69" s="134"/>
      <c r="CE69" s="135"/>
      <c r="CF69" s="139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5"/>
      <c r="CS69" s="139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5"/>
      <c r="DF69" s="141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3"/>
      <c r="DS69" s="141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3"/>
      <c r="EF69" s="141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147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9"/>
    </row>
    <row r="70" spans="1:161" ht="0.7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5"/>
      <c r="BX70" s="164"/>
      <c r="BY70" s="87"/>
      <c r="BZ70" s="87"/>
      <c r="CA70" s="87"/>
      <c r="CB70" s="87"/>
      <c r="CC70" s="87"/>
      <c r="CD70" s="87"/>
      <c r="CE70" s="165"/>
      <c r="CF70" s="166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165"/>
      <c r="CS70" s="166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165"/>
      <c r="DF70" s="167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9"/>
      <c r="DS70" s="167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9"/>
      <c r="EF70" s="167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9"/>
      <c r="ES70" s="170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2"/>
    </row>
    <row r="71" spans="1:161" ht="0.75" customHeight="1">
      <c r="A71" s="176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5"/>
      <c r="BX71" s="56"/>
      <c r="BY71" s="57"/>
      <c r="BZ71" s="57"/>
      <c r="CA71" s="57"/>
      <c r="CB71" s="57"/>
      <c r="CC71" s="57"/>
      <c r="CD71" s="57"/>
      <c r="CE71" s="58"/>
      <c r="CF71" s="59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8"/>
      <c r="CS71" s="59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8"/>
      <c r="DF71" s="48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50"/>
      <c r="DS71" s="48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50"/>
      <c r="EF71" s="48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50"/>
      <c r="ES71" s="51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3"/>
    </row>
    <row r="72" spans="1:161" ht="11.25" customHeight="1">
      <c r="A72" s="155" t="s">
        <v>73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7"/>
      <c r="BX72" s="56" t="s">
        <v>74</v>
      </c>
      <c r="BY72" s="57"/>
      <c r="BZ72" s="57"/>
      <c r="CA72" s="57"/>
      <c r="CB72" s="57"/>
      <c r="CC72" s="57"/>
      <c r="CD72" s="57"/>
      <c r="CE72" s="58"/>
      <c r="CF72" s="59" t="s">
        <v>42</v>
      </c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8"/>
      <c r="CS72" s="59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  <c r="DF72" s="48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50"/>
      <c r="DS72" s="48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50"/>
      <c r="EF72" s="48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50"/>
      <c r="ES72" s="51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3"/>
    </row>
    <row r="73" spans="1:161" ht="20.25" customHeight="1" thickBot="1">
      <c r="A73" s="54" t="s">
        <v>75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6" t="s">
        <v>76</v>
      </c>
      <c r="BY73" s="57"/>
      <c r="BZ73" s="57"/>
      <c r="CA73" s="57"/>
      <c r="CB73" s="57"/>
      <c r="CC73" s="57"/>
      <c r="CD73" s="57"/>
      <c r="CE73" s="58"/>
      <c r="CF73" s="59" t="s">
        <v>77</v>
      </c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8"/>
      <c r="CS73" s="59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  <c r="DF73" s="48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50"/>
      <c r="DS73" s="48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50"/>
      <c r="EF73" s="48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50"/>
      <c r="ES73" s="51" t="s">
        <v>42</v>
      </c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3"/>
    </row>
    <row r="74" spans="1:161" ht="5.25" customHeight="1" hidden="1" thickBot="1">
      <c r="A74" s="176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5"/>
      <c r="BX74" s="56"/>
      <c r="BY74" s="57"/>
      <c r="BZ74" s="57"/>
      <c r="CA74" s="57"/>
      <c r="CB74" s="57"/>
      <c r="CC74" s="57"/>
      <c r="CD74" s="57"/>
      <c r="CE74" s="58"/>
      <c r="CF74" s="59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8"/>
      <c r="CS74" s="59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8"/>
      <c r="DF74" s="48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50"/>
      <c r="DS74" s="48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50"/>
      <c r="EF74" s="48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50"/>
      <c r="ES74" s="51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3"/>
    </row>
    <row r="75" spans="1:176" ht="10.5" customHeight="1" thickBot="1">
      <c r="A75" s="125" t="s">
        <v>78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6" t="s">
        <v>79</v>
      </c>
      <c r="BY75" s="127"/>
      <c r="BZ75" s="127"/>
      <c r="CA75" s="127"/>
      <c r="CB75" s="127"/>
      <c r="CC75" s="127"/>
      <c r="CD75" s="127"/>
      <c r="CE75" s="128"/>
      <c r="CF75" s="129" t="s">
        <v>42</v>
      </c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8"/>
      <c r="CS75" s="69" t="s">
        <v>205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48">
        <f>DF76+DF90+DF113+DF125+DF106</f>
        <v>110356101.39999999</v>
      </c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50"/>
      <c r="DS75" s="48">
        <f>DS76+DS90+DS113+DS125+DS106</f>
        <v>106971243.02000001</v>
      </c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50"/>
      <c r="EF75" s="48">
        <f>EF76+EF90+EF113+EF125+EF106</f>
        <v>107226398.72000001</v>
      </c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50"/>
      <c r="ES75" s="51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3"/>
      <c r="FT75" s="6"/>
    </row>
    <row r="76" spans="1:173" ht="13.5" customHeight="1">
      <c r="A76" s="177" t="s">
        <v>80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56" t="s">
        <v>81</v>
      </c>
      <c r="BY76" s="57"/>
      <c r="BZ76" s="57"/>
      <c r="CA76" s="57"/>
      <c r="CB76" s="57"/>
      <c r="CC76" s="57"/>
      <c r="CD76" s="57"/>
      <c r="CE76" s="58"/>
      <c r="CF76" s="59" t="s">
        <v>42</v>
      </c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8"/>
      <c r="CS76" s="69" t="s">
        <v>205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48">
        <f>SUM(DF77:DR88)</f>
        <v>58638886.19</v>
      </c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50"/>
      <c r="DS76" s="48">
        <f>SUM(DS77:EE88)</f>
        <v>59812652.11</v>
      </c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50"/>
      <c r="EF76" s="48">
        <f>SUM(EF77:ER88)</f>
        <v>59756456.03</v>
      </c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50"/>
      <c r="ES76" s="51" t="s">
        <v>42</v>
      </c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3"/>
      <c r="FQ76" s="6"/>
    </row>
    <row r="77" spans="1:175" ht="16.5" customHeight="1">
      <c r="A77" s="54" t="s">
        <v>82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6" t="s">
        <v>83</v>
      </c>
      <c r="BY77" s="57"/>
      <c r="BZ77" s="57"/>
      <c r="CA77" s="57"/>
      <c r="CB77" s="57"/>
      <c r="CC77" s="57"/>
      <c r="CD77" s="57"/>
      <c r="CE77" s="58"/>
      <c r="CF77" s="59" t="s">
        <v>84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8"/>
      <c r="CS77" s="59" t="s">
        <v>198</v>
      </c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  <c r="DF77" s="48">
        <f>1400557.8+9842.2</f>
        <v>1410400</v>
      </c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50"/>
      <c r="DS77" s="48">
        <f>1400557.8+9842.2+21174.35</f>
        <v>1431574.35</v>
      </c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0"/>
      <c r="EF77" s="48">
        <f>DS77</f>
        <v>1431574.35</v>
      </c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50"/>
      <c r="ES77" s="51" t="s">
        <v>42</v>
      </c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3"/>
      <c r="FM77" s="6"/>
      <c r="FS77" s="6"/>
    </row>
    <row r="78" spans="1:161" ht="10.5" customHeight="1">
      <c r="A78" s="54" t="s">
        <v>206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6" t="s">
        <v>83</v>
      </c>
      <c r="BY78" s="57"/>
      <c r="BZ78" s="57"/>
      <c r="CA78" s="57"/>
      <c r="CB78" s="57"/>
      <c r="CC78" s="57"/>
      <c r="CD78" s="57"/>
      <c r="CE78" s="58"/>
      <c r="CF78" s="59" t="s">
        <v>84</v>
      </c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8"/>
      <c r="CS78" s="59" t="s">
        <v>199</v>
      </c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8"/>
      <c r="DF78" s="48">
        <v>341244.24</v>
      </c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50"/>
      <c r="DS78" s="48">
        <v>362418.59</v>
      </c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50"/>
      <c r="EF78" s="48">
        <f>DS78+50000</f>
        <v>412418.59</v>
      </c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50"/>
      <c r="ES78" s="51" t="s">
        <v>42</v>
      </c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3"/>
    </row>
    <row r="79" spans="1:170" ht="10.5" customHeight="1">
      <c r="A79" s="54" t="s">
        <v>206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 t="s">
        <v>83</v>
      </c>
      <c r="BY79" s="57"/>
      <c r="BZ79" s="57"/>
      <c r="CA79" s="57"/>
      <c r="CB79" s="57"/>
      <c r="CC79" s="57"/>
      <c r="CD79" s="57"/>
      <c r="CE79" s="58"/>
      <c r="CF79" s="59" t="s">
        <v>84</v>
      </c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8"/>
      <c r="CS79" s="59" t="s">
        <v>197</v>
      </c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  <c r="DF79" s="48">
        <f>1739788.93+4811.37</f>
        <v>1744600.3</v>
      </c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50"/>
      <c r="DS79" s="48">
        <f>1744600.3+68945.02</f>
        <v>1813545.32</v>
      </c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0"/>
      <c r="EF79" s="48">
        <f>DS79</f>
        <v>1813545.32</v>
      </c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50"/>
      <c r="ES79" s="51" t="s">
        <v>42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3"/>
      <c r="FN79" s="6"/>
    </row>
    <row r="80" spans="1:177" ht="10.5" customHeight="1">
      <c r="A80" s="54" t="s">
        <v>206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6" t="s">
        <v>83</v>
      </c>
      <c r="BY80" s="57"/>
      <c r="BZ80" s="57"/>
      <c r="CA80" s="57"/>
      <c r="CB80" s="57"/>
      <c r="CC80" s="57"/>
      <c r="CD80" s="57"/>
      <c r="CE80" s="58"/>
      <c r="CF80" s="59" t="s">
        <v>84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8"/>
      <c r="CS80" s="59" t="s">
        <v>200</v>
      </c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8"/>
      <c r="DF80" s="48">
        <f>45316530.78+186303.41</f>
        <v>45502834.19</v>
      </c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50"/>
      <c r="DS80" s="48">
        <f>45502834.19+1188528.11</f>
        <v>46691362.3</v>
      </c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50"/>
      <c r="EF80" s="48">
        <f>DS80-106196.08</f>
        <v>46585166.22</v>
      </c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50"/>
      <c r="ES80" s="51" t="s">
        <v>42</v>
      </c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3"/>
      <c r="FR80" s="6"/>
      <c r="FU80" s="32"/>
    </row>
    <row r="81" spans="1:177" s="8" customFormat="1" ht="10.5" customHeight="1">
      <c r="A81" s="54" t="s">
        <v>206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6" t="s">
        <v>83</v>
      </c>
      <c r="BY81" s="57"/>
      <c r="BZ81" s="57"/>
      <c r="CA81" s="57"/>
      <c r="CB81" s="57"/>
      <c r="CC81" s="57"/>
      <c r="CD81" s="57"/>
      <c r="CE81" s="58"/>
      <c r="CF81" s="59" t="s">
        <v>84</v>
      </c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8"/>
      <c r="CS81" s="59" t="s">
        <v>201</v>
      </c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  <c r="DF81" s="48">
        <f>7018154.41+21288.21</f>
        <v>7039442.62</v>
      </c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50"/>
      <c r="DS81" s="48">
        <f>6982004.79+21288.21</f>
        <v>7003293</v>
      </c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50"/>
      <c r="EF81" s="48">
        <f>6982004.79+21288.21</f>
        <v>7003293</v>
      </c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50"/>
      <c r="ES81" s="51" t="s">
        <v>42</v>
      </c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3"/>
      <c r="FF81" s="17"/>
      <c r="FT81" s="30"/>
      <c r="FU81" s="32"/>
    </row>
    <row r="82" spans="1:177" ht="10.5" customHeight="1">
      <c r="A82" s="54" t="s">
        <v>206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6" t="s">
        <v>83</v>
      </c>
      <c r="BY82" s="57"/>
      <c r="BZ82" s="57"/>
      <c r="CA82" s="57"/>
      <c r="CB82" s="57"/>
      <c r="CC82" s="57"/>
      <c r="CD82" s="57"/>
      <c r="CE82" s="58"/>
      <c r="CF82" s="59" t="s">
        <v>84</v>
      </c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8"/>
      <c r="CS82" s="59" t="s">
        <v>202</v>
      </c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  <c r="DF82" s="48">
        <v>677278.03</v>
      </c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50"/>
      <c r="DS82" s="48">
        <f>677278.03-12.29</f>
        <v>677265.74</v>
      </c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50"/>
      <c r="EF82" s="48">
        <f>DS82</f>
        <v>677265.74</v>
      </c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50"/>
      <c r="ES82" s="51" t="s">
        <v>42</v>
      </c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U82" s="32"/>
    </row>
    <row r="83" spans="1:177" ht="10.5" customHeight="1">
      <c r="A83" s="54" t="s">
        <v>206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6" t="s">
        <v>83</v>
      </c>
      <c r="BY83" s="57"/>
      <c r="BZ83" s="57"/>
      <c r="CA83" s="57"/>
      <c r="CB83" s="57"/>
      <c r="CC83" s="57"/>
      <c r="CD83" s="57"/>
      <c r="CE83" s="58"/>
      <c r="CF83" s="59" t="s">
        <v>84</v>
      </c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8"/>
      <c r="CS83" s="59" t="s">
        <v>204</v>
      </c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8"/>
      <c r="DF83" s="48">
        <v>1693467</v>
      </c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50"/>
      <c r="DS83" s="48">
        <v>1693467</v>
      </c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50"/>
      <c r="EF83" s="48">
        <v>1693467</v>
      </c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50"/>
      <c r="ES83" s="51" t="s">
        <v>42</v>
      </c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3"/>
      <c r="FU83" s="32"/>
    </row>
    <row r="84" spans="1:177" ht="10.5" customHeight="1">
      <c r="A84" s="54" t="s">
        <v>206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6" t="s">
        <v>83</v>
      </c>
      <c r="BY84" s="57"/>
      <c r="BZ84" s="57"/>
      <c r="CA84" s="57"/>
      <c r="CB84" s="57"/>
      <c r="CC84" s="57"/>
      <c r="CD84" s="57"/>
      <c r="CE84" s="58"/>
      <c r="CF84" s="59" t="s">
        <v>84</v>
      </c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8"/>
      <c r="CS84" s="59" t="s">
        <v>216</v>
      </c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8"/>
      <c r="DF84" s="48">
        <v>23225.81</v>
      </c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50"/>
      <c r="DS84" s="48">
        <v>23225.81</v>
      </c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50"/>
      <c r="EF84" s="48">
        <v>23225.81</v>
      </c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50"/>
      <c r="ES84" s="51" t="s">
        <v>42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3"/>
      <c r="FF84" s="33"/>
      <c r="FU84" s="33"/>
    </row>
    <row r="85" spans="1:177" ht="10.5" customHeight="1">
      <c r="A85" s="54" t="s">
        <v>206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6" t="s">
        <v>83</v>
      </c>
      <c r="BY85" s="57"/>
      <c r="BZ85" s="57"/>
      <c r="CA85" s="57"/>
      <c r="CB85" s="57"/>
      <c r="CC85" s="57"/>
      <c r="CD85" s="57"/>
      <c r="CE85" s="58"/>
      <c r="CF85" s="59" t="s">
        <v>84</v>
      </c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8"/>
      <c r="CS85" s="59" t="s">
        <v>324</v>
      </c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8"/>
      <c r="DF85" s="48">
        <v>89894</v>
      </c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50"/>
      <c r="DS85" s="48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50"/>
      <c r="EF85" s="48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50"/>
      <c r="ES85" s="51" t="s">
        <v>42</v>
      </c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3"/>
      <c r="FF85" s="47"/>
      <c r="FU85" s="47"/>
    </row>
    <row r="86" spans="1:177" ht="10.5" customHeight="1">
      <c r="A86" s="176" t="s">
        <v>85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5"/>
      <c r="BX86" s="56" t="s">
        <v>86</v>
      </c>
      <c r="BY86" s="57"/>
      <c r="BZ86" s="57"/>
      <c r="CA86" s="57"/>
      <c r="CB86" s="57"/>
      <c r="CC86" s="57"/>
      <c r="CD86" s="57"/>
      <c r="CE86" s="58"/>
      <c r="CF86" s="59" t="s">
        <v>87</v>
      </c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8"/>
      <c r="CS86" s="59" t="s">
        <v>197</v>
      </c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8"/>
      <c r="DF86" s="48">
        <f>2000+6000</f>
        <v>8000</v>
      </c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50"/>
      <c r="DS86" s="48">
        <f>2000+6000</f>
        <v>8000</v>
      </c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50"/>
      <c r="EF86" s="48">
        <f>2000+6000</f>
        <v>8000</v>
      </c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50"/>
      <c r="ES86" s="51" t="s">
        <v>42</v>
      </c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3"/>
      <c r="FU86" s="32"/>
    </row>
    <row r="87" spans="1:177" ht="10.5" customHeight="1">
      <c r="A87" s="176" t="s">
        <v>85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5"/>
      <c r="BX87" s="56" t="s">
        <v>86</v>
      </c>
      <c r="BY87" s="57"/>
      <c r="BZ87" s="57"/>
      <c r="CA87" s="57"/>
      <c r="CB87" s="57"/>
      <c r="CC87" s="57"/>
      <c r="CD87" s="57"/>
      <c r="CE87" s="58"/>
      <c r="CF87" s="59" t="s">
        <v>87</v>
      </c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8"/>
      <c r="CS87" s="59" t="s">
        <v>200</v>
      </c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8"/>
      <c r="DF87" s="48">
        <f>12000+44000</f>
        <v>56000</v>
      </c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50"/>
      <c r="DS87" s="48">
        <f>12000+44000</f>
        <v>56000</v>
      </c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50"/>
      <c r="EF87" s="48">
        <f>12000+44000</f>
        <v>56000</v>
      </c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50"/>
      <c r="ES87" s="51" t="s">
        <v>42</v>
      </c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3"/>
      <c r="FU87" s="32"/>
    </row>
    <row r="88" spans="1:177" ht="13.5" customHeight="1">
      <c r="A88" s="176" t="s">
        <v>85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5"/>
      <c r="BX88" s="56" t="s">
        <v>86</v>
      </c>
      <c r="BY88" s="57"/>
      <c r="BZ88" s="57"/>
      <c r="CA88" s="57"/>
      <c r="CB88" s="57"/>
      <c r="CC88" s="57"/>
      <c r="CD88" s="57"/>
      <c r="CE88" s="58"/>
      <c r="CF88" s="59" t="s">
        <v>87</v>
      </c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8"/>
      <c r="CS88" s="59" t="s">
        <v>204</v>
      </c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8"/>
      <c r="DF88" s="48">
        <f>5000+47500</f>
        <v>52500</v>
      </c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50"/>
      <c r="DS88" s="48">
        <f>5000+47500</f>
        <v>52500</v>
      </c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50"/>
      <c r="EF88" s="48">
        <f>5000+47500</f>
        <v>52500</v>
      </c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50"/>
      <c r="ES88" s="51" t="s">
        <v>42</v>
      </c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3"/>
      <c r="FU88" s="32"/>
    </row>
    <row r="89" spans="1:177" ht="10.5" customHeight="1" thickBot="1">
      <c r="A89" s="54" t="s">
        <v>88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6" t="s">
        <v>89</v>
      </c>
      <c r="BY89" s="57"/>
      <c r="BZ89" s="57"/>
      <c r="CA89" s="57"/>
      <c r="CB89" s="57"/>
      <c r="CC89" s="57"/>
      <c r="CD89" s="57"/>
      <c r="CE89" s="58"/>
      <c r="CF89" s="59" t="s">
        <v>90</v>
      </c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8"/>
      <c r="CS89" s="59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8"/>
      <c r="DF89" s="48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50"/>
      <c r="DS89" s="48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50"/>
      <c r="EF89" s="48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50"/>
      <c r="ES89" s="51" t="s">
        <v>42</v>
      </c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3"/>
      <c r="FM89" s="6"/>
      <c r="FU89" s="32"/>
    </row>
    <row r="90" spans="1:177" ht="16.5" customHeight="1">
      <c r="A90" s="54" t="s">
        <v>91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6" t="s">
        <v>92</v>
      </c>
      <c r="BY90" s="57"/>
      <c r="BZ90" s="57"/>
      <c r="CA90" s="57"/>
      <c r="CB90" s="57"/>
      <c r="CC90" s="57"/>
      <c r="CD90" s="57"/>
      <c r="CE90" s="58"/>
      <c r="CF90" s="59" t="s">
        <v>93</v>
      </c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8"/>
      <c r="CS90" s="69" t="s">
        <v>205</v>
      </c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8"/>
      <c r="DF90" s="48">
        <f>SUM(DF91:DR100)</f>
        <v>17673760.599999998</v>
      </c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50"/>
      <c r="DS90" s="48">
        <f>SUM(DS91:EE100)</f>
        <v>18028237.900000006</v>
      </c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50"/>
      <c r="EF90" s="48">
        <f>SUM(EF91:ER100)</f>
        <v>17996166.680000003</v>
      </c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50"/>
      <c r="ES90" s="51" t="s">
        <v>42</v>
      </c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3"/>
      <c r="FQ90" s="6"/>
      <c r="FU90" s="32"/>
    </row>
    <row r="91" spans="1:177" ht="15" customHeight="1">
      <c r="A91" s="179" t="s">
        <v>94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56" t="s">
        <v>95</v>
      </c>
      <c r="BY91" s="57"/>
      <c r="BZ91" s="57"/>
      <c r="CA91" s="57"/>
      <c r="CB91" s="57"/>
      <c r="CC91" s="57"/>
      <c r="CD91" s="57"/>
      <c r="CE91" s="58"/>
      <c r="CF91" s="59" t="s">
        <v>93</v>
      </c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8"/>
      <c r="CS91" s="59" t="s">
        <v>198</v>
      </c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  <c r="DF91" s="48">
        <v>425940.8</v>
      </c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50"/>
      <c r="DS91" s="48">
        <f>425940.8+6394.65</f>
        <v>432335.45</v>
      </c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50"/>
      <c r="EF91" s="48">
        <f>DS91</f>
        <v>432335.45</v>
      </c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50"/>
      <c r="ES91" s="51" t="s">
        <v>42</v>
      </c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3"/>
      <c r="FM91" s="6"/>
      <c r="FU91" s="31"/>
    </row>
    <row r="92" spans="1:177" ht="11.25" customHeight="1">
      <c r="A92" s="54" t="s">
        <v>210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6" t="s">
        <v>83</v>
      </c>
      <c r="BY92" s="57"/>
      <c r="BZ92" s="57"/>
      <c r="CA92" s="57"/>
      <c r="CB92" s="57"/>
      <c r="CC92" s="57"/>
      <c r="CD92" s="57"/>
      <c r="CE92" s="58"/>
      <c r="CF92" s="59" t="s">
        <v>93</v>
      </c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8"/>
      <c r="CS92" s="59" t="s">
        <v>199</v>
      </c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8"/>
      <c r="DF92" s="48">
        <v>103055.76</v>
      </c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50"/>
      <c r="DS92" s="48">
        <v>109450.41</v>
      </c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50"/>
      <c r="EF92" s="48">
        <f>DS92</f>
        <v>109450.41</v>
      </c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50"/>
      <c r="ES92" s="51" t="s">
        <v>42</v>
      </c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3"/>
      <c r="FN92" s="6"/>
      <c r="FU92" s="32"/>
    </row>
    <row r="93" spans="1:177" ht="11.25" customHeight="1">
      <c r="A93" s="54" t="s">
        <v>210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6" t="s">
        <v>83</v>
      </c>
      <c r="BY93" s="57"/>
      <c r="BZ93" s="57"/>
      <c r="CA93" s="57"/>
      <c r="CB93" s="57"/>
      <c r="CC93" s="57"/>
      <c r="CD93" s="57"/>
      <c r="CE93" s="58"/>
      <c r="CF93" s="59" t="s">
        <v>93</v>
      </c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8"/>
      <c r="CS93" s="59" t="s">
        <v>197</v>
      </c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  <c r="DF93" s="48">
        <v>526869.29</v>
      </c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50"/>
      <c r="DS93" s="48">
        <f>526869.29+20821.4</f>
        <v>547690.6900000001</v>
      </c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50"/>
      <c r="EF93" s="48">
        <f>DS93</f>
        <v>547690.6900000001</v>
      </c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50"/>
      <c r="ES93" s="51" t="s">
        <v>42</v>
      </c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3"/>
      <c r="FU93" s="32"/>
    </row>
    <row r="94" spans="1:177" ht="11.25" customHeight="1">
      <c r="A94" s="54" t="s">
        <v>210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6" t="s">
        <v>83</v>
      </c>
      <c r="BY94" s="57"/>
      <c r="BZ94" s="57"/>
      <c r="CA94" s="57"/>
      <c r="CB94" s="57"/>
      <c r="CC94" s="57"/>
      <c r="CD94" s="57"/>
      <c r="CE94" s="58"/>
      <c r="CF94" s="59" t="s">
        <v>93</v>
      </c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8"/>
      <c r="CS94" s="59" t="s">
        <v>200</v>
      </c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  <c r="DF94" s="48">
        <f>13741855.92</f>
        <v>13741855.92</v>
      </c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50"/>
      <c r="DS94" s="48">
        <f>13741855.92+358935.49</f>
        <v>14100791.41</v>
      </c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50"/>
      <c r="EF94" s="48">
        <f>DS94-32071.22</f>
        <v>14068720.19</v>
      </c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50"/>
      <c r="ES94" s="51" t="s">
        <v>42</v>
      </c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3"/>
      <c r="FU94" s="32"/>
    </row>
    <row r="95" spans="1:177" s="8" customFormat="1" ht="11.25" customHeight="1">
      <c r="A95" s="54" t="s">
        <v>210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6" t="s">
        <v>83</v>
      </c>
      <c r="BY95" s="57"/>
      <c r="BZ95" s="57"/>
      <c r="CA95" s="57"/>
      <c r="CB95" s="57"/>
      <c r="CC95" s="57"/>
      <c r="CD95" s="57"/>
      <c r="CE95" s="58"/>
      <c r="CF95" s="59" t="s">
        <v>93</v>
      </c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8"/>
      <c r="CS95" s="59" t="s">
        <v>201</v>
      </c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  <c r="DF95" s="48">
        <v>2125911.67</v>
      </c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50"/>
      <c r="DS95" s="48">
        <v>2114994.49</v>
      </c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50"/>
      <c r="EF95" s="48">
        <v>2114994.49</v>
      </c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50"/>
      <c r="ES95" s="51" t="s">
        <v>42</v>
      </c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3"/>
      <c r="FF95" s="17"/>
      <c r="FS95" s="9"/>
      <c r="FT95" s="31"/>
      <c r="FU95" s="32"/>
    </row>
    <row r="96" spans="1:177" ht="10.5" customHeight="1">
      <c r="A96" s="54" t="s">
        <v>210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6" t="s">
        <v>83</v>
      </c>
      <c r="BY96" s="57"/>
      <c r="BZ96" s="57"/>
      <c r="CA96" s="57"/>
      <c r="CB96" s="57"/>
      <c r="CC96" s="57"/>
      <c r="CD96" s="57"/>
      <c r="CE96" s="58"/>
      <c r="CF96" s="59" t="s">
        <v>93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8"/>
      <c r="CS96" s="59" t="s">
        <v>202</v>
      </c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  <c r="DF96" s="48">
        <v>204537.97</v>
      </c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50"/>
      <c r="DS96" s="48">
        <f>204537.97-3.71</f>
        <v>204534.26</v>
      </c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50"/>
      <c r="EF96" s="48">
        <f>DS96</f>
        <v>204534.26</v>
      </c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50"/>
      <c r="ES96" s="51" t="s">
        <v>42</v>
      </c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3"/>
      <c r="FU96" s="32"/>
    </row>
    <row r="97" spans="1:177" ht="10.5" customHeight="1">
      <c r="A97" s="54" t="s">
        <v>210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6" t="s">
        <v>83</v>
      </c>
      <c r="BY97" s="57"/>
      <c r="BZ97" s="57"/>
      <c r="CA97" s="57"/>
      <c r="CB97" s="57"/>
      <c r="CC97" s="57"/>
      <c r="CD97" s="57"/>
      <c r="CE97" s="58"/>
      <c r="CF97" s="59" t="s">
        <v>93</v>
      </c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8"/>
      <c r="CS97" s="59" t="s">
        <v>204</v>
      </c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  <c r="DF97" s="48">
        <v>511427</v>
      </c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50"/>
      <c r="DS97" s="48">
        <v>511427</v>
      </c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50"/>
      <c r="EF97" s="48">
        <v>511427</v>
      </c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50"/>
      <c r="ES97" s="51" t="s">
        <v>42</v>
      </c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3"/>
      <c r="FU97" s="32"/>
    </row>
    <row r="98" spans="1:177" ht="10.5" customHeight="1" hidden="1" thickBot="1">
      <c r="A98" s="187" t="s">
        <v>96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9"/>
      <c r="BX98" s="190" t="s">
        <v>97</v>
      </c>
      <c r="BY98" s="191"/>
      <c r="BZ98" s="191"/>
      <c r="CA98" s="191"/>
      <c r="CB98" s="191"/>
      <c r="CC98" s="191"/>
      <c r="CD98" s="191"/>
      <c r="CE98" s="192"/>
      <c r="CF98" s="193" t="s">
        <v>93</v>
      </c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2"/>
      <c r="CS98" s="193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2"/>
      <c r="DF98" s="181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3"/>
      <c r="DS98" s="181"/>
      <c r="DT98" s="182"/>
      <c r="DU98" s="182"/>
      <c r="DV98" s="182"/>
      <c r="DW98" s="182"/>
      <c r="DX98" s="182"/>
      <c r="DY98" s="182"/>
      <c r="DZ98" s="182"/>
      <c r="EA98" s="182"/>
      <c r="EB98" s="182"/>
      <c r="EC98" s="182"/>
      <c r="ED98" s="182"/>
      <c r="EE98" s="183"/>
      <c r="EF98" s="181"/>
      <c r="EG98" s="182"/>
      <c r="EH98" s="182"/>
      <c r="EI98" s="182"/>
      <c r="EJ98" s="182"/>
      <c r="EK98" s="182"/>
      <c r="EL98" s="182"/>
      <c r="EM98" s="182"/>
      <c r="EN98" s="182"/>
      <c r="EO98" s="182"/>
      <c r="EP98" s="182"/>
      <c r="EQ98" s="182"/>
      <c r="ER98" s="183"/>
      <c r="ES98" s="184" t="s">
        <v>42</v>
      </c>
      <c r="ET98" s="185"/>
      <c r="EU98" s="185"/>
      <c r="EV98" s="185"/>
      <c r="EW98" s="185"/>
      <c r="EX98" s="185"/>
      <c r="EY98" s="185"/>
      <c r="EZ98" s="185"/>
      <c r="FA98" s="185"/>
      <c r="FB98" s="185"/>
      <c r="FC98" s="185"/>
      <c r="FD98" s="185"/>
      <c r="FE98" s="186"/>
      <c r="FU98" s="32"/>
    </row>
    <row r="99" spans="1:214" ht="10.5" customHeight="1">
      <c r="A99" s="54" t="s">
        <v>210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6" t="s">
        <v>83</v>
      </c>
      <c r="BY99" s="57"/>
      <c r="BZ99" s="57"/>
      <c r="CA99" s="57"/>
      <c r="CB99" s="57"/>
      <c r="CC99" s="57"/>
      <c r="CD99" s="57"/>
      <c r="CE99" s="58"/>
      <c r="CF99" s="59" t="s">
        <v>93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8"/>
      <c r="CS99" s="59" t="s">
        <v>216</v>
      </c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8"/>
      <c r="DF99" s="48">
        <v>7014.19</v>
      </c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50"/>
      <c r="DS99" s="48">
        <v>7014.19</v>
      </c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50"/>
      <c r="EF99" s="48">
        <v>7014.19</v>
      </c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50"/>
      <c r="ES99" s="51" t="s">
        <v>42</v>
      </c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3"/>
      <c r="FF99" s="33"/>
      <c r="FU99" s="33"/>
      <c r="HF99" s="7"/>
    </row>
    <row r="100" spans="1:214" ht="10.5" customHeight="1">
      <c r="A100" s="54" t="s">
        <v>210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6" t="s">
        <v>83</v>
      </c>
      <c r="BY100" s="57"/>
      <c r="BZ100" s="57"/>
      <c r="CA100" s="57"/>
      <c r="CB100" s="57"/>
      <c r="CC100" s="57"/>
      <c r="CD100" s="57"/>
      <c r="CE100" s="58"/>
      <c r="CF100" s="59" t="s">
        <v>93</v>
      </c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8"/>
      <c r="CS100" s="59" t="s">
        <v>324</v>
      </c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8"/>
      <c r="DF100" s="48">
        <v>27148</v>
      </c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50"/>
      <c r="DS100" s="48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50"/>
      <c r="EF100" s="48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50"/>
      <c r="ES100" s="51" t="s">
        <v>42</v>
      </c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3"/>
      <c r="FF100" s="47"/>
      <c r="FU100" s="47"/>
      <c r="HF100" s="7"/>
    </row>
    <row r="101" spans="1:177" ht="10.5" customHeight="1">
      <c r="A101" s="176" t="s">
        <v>98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5"/>
      <c r="BX101" s="56" t="s">
        <v>99</v>
      </c>
      <c r="BY101" s="57"/>
      <c r="BZ101" s="57"/>
      <c r="CA101" s="57"/>
      <c r="CB101" s="57"/>
      <c r="CC101" s="57"/>
      <c r="CD101" s="57"/>
      <c r="CE101" s="58"/>
      <c r="CF101" s="59" t="s">
        <v>100</v>
      </c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8"/>
      <c r="CS101" s="59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8"/>
      <c r="DF101" s="48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50"/>
      <c r="DS101" s="48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50"/>
      <c r="EF101" s="48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50"/>
      <c r="ES101" s="51" t="s">
        <v>42</v>
      </c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3"/>
      <c r="FU101" s="32"/>
    </row>
    <row r="102" spans="1:177" ht="10.5" customHeight="1">
      <c r="A102" s="54" t="s">
        <v>101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6" t="s">
        <v>102</v>
      </c>
      <c r="BY102" s="57"/>
      <c r="BZ102" s="57"/>
      <c r="CA102" s="57"/>
      <c r="CB102" s="57"/>
      <c r="CC102" s="57"/>
      <c r="CD102" s="57"/>
      <c r="CE102" s="58"/>
      <c r="CF102" s="59" t="s">
        <v>103</v>
      </c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8"/>
      <c r="CS102" s="59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  <c r="DF102" s="48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50"/>
      <c r="DS102" s="48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50"/>
      <c r="EF102" s="48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50"/>
      <c r="ES102" s="51" t="s">
        <v>42</v>
      </c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3"/>
      <c r="FU102" s="32"/>
    </row>
    <row r="103" spans="1:214" ht="21" customHeight="1">
      <c r="A103" s="54" t="s">
        <v>104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6" t="s">
        <v>105</v>
      </c>
      <c r="BY103" s="57"/>
      <c r="BZ103" s="57"/>
      <c r="CA103" s="57"/>
      <c r="CB103" s="57"/>
      <c r="CC103" s="57"/>
      <c r="CD103" s="57"/>
      <c r="CE103" s="58"/>
      <c r="CF103" s="59" t="s">
        <v>106</v>
      </c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8"/>
      <c r="CS103" s="59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8"/>
      <c r="DF103" s="48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50"/>
      <c r="DS103" s="48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50"/>
      <c r="EF103" s="48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50"/>
      <c r="ES103" s="51" t="s">
        <v>42</v>
      </c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3"/>
      <c r="FU103" s="32"/>
      <c r="HF103" s="7"/>
    </row>
    <row r="104" spans="1:177" ht="18.75" customHeight="1">
      <c r="A104" s="179" t="s">
        <v>107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56" t="s">
        <v>108</v>
      </c>
      <c r="BY104" s="57"/>
      <c r="BZ104" s="57"/>
      <c r="CA104" s="57"/>
      <c r="CB104" s="57"/>
      <c r="CC104" s="57"/>
      <c r="CD104" s="57"/>
      <c r="CE104" s="58"/>
      <c r="CF104" s="59" t="s">
        <v>106</v>
      </c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8"/>
      <c r="CS104" s="59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8"/>
      <c r="DF104" s="48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50"/>
      <c r="DS104" s="48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50"/>
      <c r="EF104" s="48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50"/>
      <c r="ES104" s="51" t="s">
        <v>42</v>
      </c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3"/>
      <c r="FU104" s="32"/>
    </row>
    <row r="105" spans="1:177" ht="10.5" customHeight="1" thickBot="1">
      <c r="A105" s="179" t="s">
        <v>109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56" t="s">
        <v>110</v>
      </c>
      <c r="BY105" s="57"/>
      <c r="BZ105" s="57"/>
      <c r="CA105" s="57"/>
      <c r="CB105" s="57"/>
      <c r="CC105" s="57"/>
      <c r="CD105" s="57"/>
      <c r="CE105" s="58"/>
      <c r="CF105" s="59" t="s">
        <v>106</v>
      </c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8"/>
      <c r="CS105" s="59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8"/>
      <c r="DF105" s="48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50"/>
      <c r="DS105" s="48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50"/>
      <c r="EF105" s="48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50"/>
      <c r="ES105" s="51" t="s">
        <v>42</v>
      </c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3"/>
      <c r="FU105" s="32"/>
    </row>
    <row r="106" spans="1:214" ht="10.5" customHeight="1" thickBot="1">
      <c r="A106" s="130" t="s">
        <v>111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56" t="s">
        <v>112</v>
      </c>
      <c r="BY106" s="57"/>
      <c r="BZ106" s="57"/>
      <c r="CA106" s="57"/>
      <c r="CB106" s="57"/>
      <c r="CC106" s="57"/>
      <c r="CD106" s="57"/>
      <c r="CE106" s="58"/>
      <c r="CF106" s="59" t="s">
        <v>113</v>
      </c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8"/>
      <c r="CS106" s="69" t="s">
        <v>205</v>
      </c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8"/>
      <c r="DF106" s="48">
        <f>DF107</f>
        <v>0</v>
      </c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50"/>
      <c r="DS106" s="48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50"/>
      <c r="EF106" s="48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50"/>
      <c r="ES106" s="51" t="s">
        <v>42</v>
      </c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3"/>
      <c r="FU106" s="32"/>
      <c r="HF106" s="7"/>
    </row>
    <row r="107" spans="1:214" ht="18.75" customHeight="1">
      <c r="A107" s="54" t="s">
        <v>114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6" t="s">
        <v>115</v>
      </c>
      <c r="BY107" s="57"/>
      <c r="BZ107" s="57"/>
      <c r="CA107" s="57"/>
      <c r="CB107" s="57"/>
      <c r="CC107" s="57"/>
      <c r="CD107" s="57"/>
      <c r="CE107" s="58"/>
      <c r="CF107" s="59" t="s">
        <v>116</v>
      </c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8"/>
      <c r="CS107" s="69" t="s">
        <v>205</v>
      </c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8"/>
      <c r="DF107" s="48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50"/>
      <c r="DS107" s="48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50"/>
      <c r="EF107" s="48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50"/>
      <c r="ES107" s="51" t="s">
        <v>42</v>
      </c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3"/>
      <c r="FU107" s="32"/>
      <c r="HF107" s="7"/>
    </row>
    <row r="108" spans="1:177" ht="28.5" customHeight="1">
      <c r="A108" s="179" t="s">
        <v>117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56" t="s">
        <v>118</v>
      </c>
      <c r="BY108" s="57"/>
      <c r="BZ108" s="57"/>
      <c r="CA108" s="57"/>
      <c r="CB108" s="57"/>
      <c r="CC108" s="57"/>
      <c r="CD108" s="57"/>
      <c r="CE108" s="58"/>
      <c r="CF108" s="59" t="s">
        <v>119</v>
      </c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8"/>
      <c r="CS108" s="59" t="s">
        <v>226</v>
      </c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8"/>
      <c r="DF108" s="48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50"/>
      <c r="DS108" s="48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50"/>
      <c r="EF108" s="48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50"/>
      <c r="ES108" s="51" t="s">
        <v>42</v>
      </c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3"/>
      <c r="FU108" s="32"/>
    </row>
    <row r="109" spans="1:177" ht="1.5" customHeight="1">
      <c r="A109" s="179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56"/>
      <c r="BY109" s="57"/>
      <c r="BZ109" s="57"/>
      <c r="CA109" s="57"/>
      <c r="CB109" s="57"/>
      <c r="CC109" s="57"/>
      <c r="CD109" s="57"/>
      <c r="CE109" s="58"/>
      <c r="CF109" s="59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8"/>
      <c r="CS109" s="59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8"/>
      <c r="DF109" s="48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50"/>
      <c r="DS109" s="48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50"/>
      <c r="EF109" s="48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0"/>
      <c r="ES109" s="51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3"/>
      <c r="FU109" s="32"/>
    </row>
    <row r="110" spans="1:177" ht="21.75" customHeight="1">
      <c r="A110" s="54" t="s">
        <v>120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6" t="s">
        <v>121</v>
      </c>
      <c r="BY110" s="57"/>
      <c r="BZ110" s="57"/>
      <c r="CA110" s="57"/>
      <c r="CB110" s="57"/>
      <c r="CC110" s="57"/>
      <c r="CD110" s="57"/>
      <c r="CE110" s="58"/>
      <c r="CF110" s="59" t="s">
        <v>122</v>
      </c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8"/>
      <c r="CS110" s="59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8"/>
      <c r="DF110" s="48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50"/>
      <c r="DS110" s="48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50"/>
      <c r="EF110" s="48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50"/>
      <c r="ES110" s="51" t="s">
        <v>42</v>
      </c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3"/>
      <c r="FU110" s="32"/>
    </row>
    <row r="111" spans="1:177" ht="33.75" customHeight="1">
      <c r="A111" s="54" t="s">
        <v>123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6" t="s">
        <v>124</v>
      </c>
      <c r="BY111" s="57"/>
      <c r="BZ111" s="57"/>
      <c r="CA111" s="57"/>
      <c r="CB111" s="57"/>
      <c r="CC111" s="57"/>
      <c r="CD111" s="57"/>
      <c r="CE111" s="58"/>
      <c r="CF111" s="59" t="s">
        <v>125</v>
      </c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8"/>
      <c r="CS111" s="59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8"/>
      <c r="DF111" s="48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50"/>
      <c r="DS111" s="48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50"/>
      <c r="EF111" s="48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50"/>
      <c r="ES111" s="51" t="s">
        <v>42</v>
      </c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3"/>
      <c r="FU111" s="32"/>
    </row>
    <row r="112" spans="1:177" ht="10.5" customHeight="1" thickBot="1">
      <c r="A112" s="54" t="s">
        <v>126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6" t="s">
        <v>127</v>
      </c>
      <c r="BY112" s="57"/>
      <c r="BZ112" s="57"/>
      <c r="CA112" s="57"/>
      <c r="CB112" s="57"/>
      <c r="CC112" s="57"/>
      <c r="CD112" s="57"/>
      <c r="CE112" s="58"/>
      <c r="CF112" s="59" t="s">
        <v>128</v>
      </c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8"/>
      <c r="CS112" s="59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8"/>
      <c r="DF112" s="48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50"/>
      <c r="DS112" s="48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50"/>
      <c r="EF112" s="48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50"/>
      <c r="ES112" s="51" t="s">
        <v>42</v>
      </c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3"/>
      <c r="FU112" s="32"/>
    </row>
    <row r="113" spans="1:177" ht="10.5" customHeight="1">
      <c r="A113" s="130" t="s">
        <v>129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56" t="s">
        <v>130</v>
      </c>
      <c r="BY113" s="57"/>
      <c r="BZ113" s="57"/>
      <c r="CA113" s="57"/>
      <c r="CB113" s="57"/>
      <c r="CC113" s="57"/>
      <c r="CD113" s="57"/>
      <c r="CE113" s="58"/>
      <c r="CF113" s="59" t="s">
        <v>131</v>
      </c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8"/>
      <c r="CS113" s="69" t="s">
        <v>205</v>
      </c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8"/>
      <c r="DF113" s="48">
        <f>DF115+DF116</f>
        <v>46600</v>
      </c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50"/>
      <c r="DS113" s="48">
        <f>DS115+DS116</f>
        <v>46600</v>
      </c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50"/>
      <c r="EF113" s="48">
        <f>EF115+EF116</f>
        <v>46600</v>
      </c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50"/>
      <c r="ES113" s="51" t="s">
        <v>42</v>
      </c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3"/>
      <c r="FU113" s="32"/>
    </row>
    <row r="114" spans="1:177" ht="18" customHeight="1">
      <c r="A114" s="54" t="s">
        <v>132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6" t="s">
        <v>133</v>
      </c>
      <c r="BY114" s="57"/>
      <c r="BZ114" s="57"/>
      <c r="CA114" s="57"/>
      <c r="CB114" s="57"/>
      <c r="CC114" s="57"/>
      <c r="CD114" s="57"/>
      <c r="CE114" s="58"/>
      <c r="CF114" s="59" t="s">
        <v>134</v>
      </c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8"/>
      <c r="CS114" s="59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8"/>
      <c r="DF114" s="48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50"/>
      <c r="DS114" s="48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50"/>
      <c r="EF114" s="48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50"/>
      <c r="ES114" s="51" t="s">
        <v>42</v>
      </c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3"/>
      <c r="FU114" s="32"/>
    </row>
    <row r="115" spans="1:177" s="8" customFormat="1" ht="21.75" customHeight="1">
      <c r="A115" s="54" t="s">
        <v>135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6" t="s">
        <v>136</v>
      </c>
      <c r="BY115" s="57"/>
      <c r="BZ115" s="57"/>
      <c r="CA115" s="57"/>
      <c r="CB115" s="57"/>
      <c r="CC115" s="57"/>
      <c r="CD115" s="57"/>
      <c r="CE115" s="58"/>
      <c r="CF115" s="59" t="s">
        <v>137</v>
      </c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8"/>
      <c r="CS115" s="59" t="s">
        <v>201</v>
      </c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8"/>
      <c r="DF115" s="48">
        <v>22600</v>
      </c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50"/>
      <c r="DS115" s="48">
        <v>22600</v>
      </c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50"/>
      <c r="EF115" s="48">
        <v>22600</v>
      </c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50"/>
      <c r="ES115" s="51" t="s">
        <v>42</v>
      </c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3"/>
      <c r="FF115" s="17"/>
      <c r="FT115" s="30"/>
      <c r="FU115" s="32"/>
    </row>
    <row r="116" spans="1:177" s="8" customFormat="1" ht="10.5" customHeight="1">
      <c r="A116" s="54" t="s">
        <v>138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6" t="s">
        <v>139</v>
      </c>
      <c r="BY116" s="57"/>
      <c r="BZ116" s="57"/>
      <c r="CA116" s="57"/>
      <c r="CB116" s="57"/>
      <c r="CC116" s="57"/>
      <c r="CD116" s="57"/>
      <c r="CE116" s="58"/>
      <c r="CF116" s="59" t="s">
        <v>140</v>
      </c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8"/>
      <c r="CS116" s="59" t="s">
        <v>201</v>
      </c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8"/>
      <c r="DF116" s="48">
        <v>24000</v>
      </c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50"/>
      <c r="DS116" s="48">
        <v>24000</v>
      </c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50"/>
      <c r="EF116" s="48">
        <v>24000</v>
      </c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50"/>
      <c r="ES116" s="51" t="s">
        <v>42</v>
      </c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3"/>
      <c r="FF116" s="17"/>
      <c r="FT116" s="30"/>
      <c r="FU116" s="32"/>
    </row>
    <row r="117" spans="1:177" s="8" customFormat="1" ht="21.75" customHeight="1">
      <c r="A117" s="54" t="s">
        <v>135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6" t="s">
        <v>136</v>
      </c>
      <c r="BY117" s="57"/>
      <c r="BZ117" s="57"/>
      <c r="CA117" s="57"/>
      <c r="CB117" s="57"/>
      <c r="CC117" s="57"/>
      <c r="CD117" s="57"/>
      <c r="CE117" s="58"/>
      <c r="CF117" s="59" t="s">
        <v>137</v>
      </c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8"/>
      <c r="CS117" s="59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8"/>
      <c r="DF117" s="48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50"/>
      <c r="DS117" s="48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50"/>
      <c r="EF117" s="48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50"/>
      <c r="ES117" s="51" t="s">
        <v>42</v>
      </c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3"/>
      <c r="FF117" s="17"/>
      <c r="FT117" s="30"/>
      <c r="FU117" s="32"/>
    </row>
    <row r="118" spans="1:177" s="8" customFormat="1" ht="10.5" customHeight="1">
      <c r="A118" s="54" t="s">
        <v>138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6" t="s">
        <v>139</v>
      </c>
      <c r="BY118" s="57"/>
      <c r="BZ118" s="57"/>
      <c r="CA118" s="57"/>
      <c r="CB118" s="57"/>
      <c r="CC118" s="57"/>
      <c r="CD118" s="57"/>
      <c r="CE118" s="58"/>
      <c r="CF118" s="59" t="s">
        <v>140</v>
      </c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8"/>
      <c r="CS118" s="59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8"/>
      <c r="DF118" s="48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50"/>
      <c r="DS118" s="48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50"/>
      <c r="EF118" s="48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50"/>
      <c r="ES118" s="51" t="s">
        <v>42</v>
      </c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3"/>
      <c r="FF118" s="17"/>
      <c r="FT118" s="30"/>
      <c r="FU118" s="32"/>
    </row>
    <row r="119" spans="1:177" ht="10.5" customHeight="1">
      <c r="A119" s="130" t="s">
        <v>141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56" t="s">
        <v>142</v>
      </c>
      <c r="BY119" s="57"/>
      <c r="BZ119" s="57"/>
      <c r="CA119" s="57"/>
      <c r="CB119" s="57"/>
      <c r="CC119" s="57"/>
      <c r="CD119" s="57"/>
      <c r="CE119" s="58"/>
      <c r="CF119" s="59" t="s">
        <v>42</v>
      </c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8"/>
      <c r="CS119" s="59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8"/>
      <c r="DF119" s="48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50"/>
      <c r="DS119" s="48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50"/>
      <c r="EF119" s="48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50"/>
      <c r="ES119" s="51" t="s">
        <v>42</v>
      </c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3"/>
      <c r="FU119" s="32"/>
    </row>
    <row r="120" spans="1:161" ht="19.5" customHeight="1">
      <c r="A120" s="54" t="s">
        <v>143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6" t="s">
        <v>144</v>
      </c>
      <c r="BY120" s="57"/>
      <c r="BZ120" s="57"/>
      <c r="CA120" s="57"/>
      <c r="CB120" s="57"/>
      <c r="CC120" s="57"/>
      <c r="CD120" s="57"/>
      <c r="CE120" s="58"/>
      <c r="CF120" s="59" t="s">
        <v>145</v>
      </c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8"/>
      <c r="CS120" s="59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8"/>
      <c r="DF120" s="48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50"/>
      <c r="DS120" s="48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50"/>
      <c r="EF120" s="48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50"/>
      <c r="ES120" s="51" t="s">
        <v>42</v>
      </c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3"/>
    </row>
    <row r="121" spans="1:161" ht="10.5" customHeight="1">
      <c r="A121" s="54" t="s">
        <v>146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6" t="s">
        <v>147</v>
      </c>
      <c r="BY121" s="57"/>
      <c r="BZ121" s="57"/>
      <c r="CA121" s="57"/>
      <c r="CB121" s="57"/>
      <c r="CC121" s="57"/>
      <c r="CD121" s="57"/>
      <c r="CE121" s="58"/>
      <c r="CF121" s="59" t="s">
        <v>148</v>
      </c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8"/>
      <c r="CS121" s="59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8"/>
      <c r="DF121" s="48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50"/>
      <c r="DS121" s="48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50"/>
      <c r="EF121" s="48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50"/>
      <c r="ES121" s="51" t="s">
        <v>42</v>
      </c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3"/>
    </row>
    <row r="122" spans="1:214" ht="21.75" customHeight="1">
      <c r="A122" s="54" t="s">
        <v>149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6" t="s">
        <v>150</v>
      </c>
      <c r="BY122" s="57"/>
      <c r="BZ122" s="57"/>
      <c r="CA122" s="57"/>
      <c r="CB122" s="57"/>
      <c r="CC122" s="57"/>
      <c r="CD122" s="57"/>
      <c r="CE122" s="58"/>
      <c r="CF122" s="59" t="s">
        <v>151</v>
      </c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8"/>
      <c r="CS122" s="59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8"/>
      <c r="DF122" s="48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50"/>
      <c r="DS122" s="48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50"/>
      <c r="EF122" s="48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50"/>
      <c r="ES122" s="51" t="s">
        <v>42</v>
      </c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3"/>
      <c r="HF122" s="7"/>
    </row>
    <row r="123" spans="1:161" ht="10.5" customHeight="1">
      <c r="A123" s="130" t="s">
        <v>152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56" t="s">
        <v>153</v>
      </c>
      <c r="BY123" s="57"/>
      <c r="BZ123" s="57"/>
      <c r="CA123" s="57"/>
      <c r="CB123" s="57"/>
      <c r="CC123" s="57"/>
      <c r="CD123" s="57"/>
      <c r="CE123" s="58"/>
      <c r="CF123" s="59" t="s">
        <v>42</v>
      </c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8"/>
      <c r="CS123" s="59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8"/>
      <c r="DF123" s="48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50"/>
      <c r="DS123" s="48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50"/>
      <c r="EF123" s="48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50"/>
      <c r="ES123" s="51" t="s">
        <v>42</v>
      </c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3"/>
    </row>
    <row r="124" spans="1:161" ht="21.75" customHeight="1" thickBot="1">
      <c r="A124" s="54" t="s">
        <v>154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6" t="s">
        <v>155</v>
      </c>
      <c r="BY124" s="57"/>
      <c r="BZ124" s="57"/>
      <c r="CA124" s="57"/>
      <c r="CB124" s="57"/>
      <c r="CC124" s="57"/>
      <c r="CD124" s="57"/>
      <c r="CE124" s="58"/>
      <c r="CF124" s="59" t="s">
        <v>156</v>
      </c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8"/>
      <c r="CS124" s="59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8"/>
      <c r="DF124" s="48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50"/>
      <c r="DS124" s="48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50"/>
      <c r="EF124" s="48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50"/>
      <c r="ES124" s="51" t="s">
        <v>42</v>
      </c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3"/>
    </row>
    <row r="125" spans="1:189" ht="12.75" customHeight="1">
      <c r="A125" s="130" t="s">
        <v>157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56" t="s">
        <v>158</v>
      </c>
      <c r="BY125" s="57"/>
      <c r="BZ125" s="57"/>
      <c r="CA125" s="57"/>
      <c r="CB125" s="57"/>
      <c r="CC125" s="57"/>
      <c r="CD125" s="57"/>
      <c r="CE125" s="58"/>
      <c r="CF125" s="59" t="s">
        <v>42</v>
      </c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8"/>
      <c r="CS125" s="69" t="s">
        <v>205</v>
      </c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8"/>
      <c r="DF125" s="48">
        <f>DF129+DF154+DF155</f>
        <v>33996854.61</v>
      </c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50"/>
      <c r="DS125" s="48">
        <f>DS129+DS154+DS155</f>
        <v>29083753.010000005</v>
      </c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50"/>
      <c r="EF125" s="48">
        <f>EF129+EF154+EF155</f>
        <v>29427176.010000005</v>
      </c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50"/>
      <c r="ES125" s="51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3"/>
      <c r="GG125" s="7"/>
    </row>
    <row r="126" spans="1:161" ht="12" customHeight="1">
      <c r="A126" s="54" t="s">
        <v>159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6" t="s">
        <v>160</v>
      </c>
      <c r="BY126" s="57"/>
      <c r="BZ126" s="57"/>
      <c r="CA126" s="57"/>
      <c r="CB126" s="57"/>
      <c r="CC126" s="57"/>
      <c r="CD126" s="57"/>
      <c r="CE126" s="58"/>
      <c r="CF126" s="59" t="s">
        <v>161</v>
      </c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8"/>
      <c r="CS126" s="59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8"/>
      <c r="DF126" s="48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50"/>
      <c r="DS126" s="48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50"/>
      <c r="EF126" s="48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50"/>
      <c r="ES126" s="51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3"/>
    </row>
    <row r="127" spans="1:161" ht="10.5" customHeight="1" thickBot="1">
      <c r="A127" s="54" t="s">
        <v>162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133" t="s">
        <v>163</v>
      </c>
      <c r="BY127" s="134"/>
      <c r="BZ127" s="134"/>
      <c r="CA127" s="134"/>
      <c r="CB127" s="134"/>
      <c r="CC127" s="134"/>
      <c r="CD127" s="134"/>
      <c r="CE127" s="135"/>
      <c r="CF127" s="139" t="s">
        <v>164</v>
      </c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5"/>
      <c r="CS127" s="139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5"/>
      <c r="DF127" s="141"/>
      <c r="DG127" s="142"/>
      <c r="DH127" s="142"/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3"/>
      <c r="DS127" s="141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3"/>
      <c r="EF127" s="141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3"/>
      <c r="ES127" s="147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9"/>
    </row>
    <row r="128" spans="1:176" ht="21.75" customHeight="1" thickBot="1">
      <c r="A128" s="54" t="s">
        <v>165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66" t="s">
        <v>166</v>
      </c>
      <c r="BY128" s="67"/>
      <c r="BZ128" s="67"/>
      <c r="CA128" s="67"/>
      <c r="CB128" s="67"/>
      <c r="CC128" s="67"/>
      <c r="CD128" s="67"/>
      <c r="CE128" s="68"/>
      <c r="CF128" s="69" t="s">
        <v>167</v>
      </c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8"/>
      <c r="CS128" s="69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8"/>
      <c r="DF128" s="158"/>
      <c r="DG128" s="159"/>
      <c r="DH128" s="159"/>
      <c r="DI128" s="159"/>
      <c r="DJ128" s="159"/>
      <c r="DK128" s="159"/>
      <c r="DL128" s="159"/>
      <c r="DM128" s="159"/>
      <c r="DN128" s="159"/>
      <c r="DO128" s="159"/>
      <c r="DP128" s="159"/>
      <c r="DQ128" s="159"/>
      <c r="DR128" s="160"/>
      <c r="DS128" s="158"/>
      <c r="DT128" s="159"/>
      <c r="DU128" s="159"/>
      <c r="DV128" s="159"/>
      <c r="DW128" s="159"/>
      <c r="DX128" s="159"/>
      <c r="DY128" s="159"/>
      <c r="DZ128" s="159"/>
      <c r="EA128" s="159"/>
      <c r="EB128" s="159"/>
      <c r="EC128" s="159"/>
      <c r="ED128" s="159"/>
      <c r="EE128" s="160"/>
      <c r="EF128" s="158"/>
      <c r="EG128" s="159"/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60"/>
      <c r="ES128" s="61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4"/>
      <c r="FT128" s="7"/>
    </row>
    <row r="129" spans="1:161" ht="11.25" customHeight="1">
      <c r="A129" s="176" t="s">
        <v>168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5"/>
      <c r="BX129" s="164" t="s">
        <v>169</v>
      </c>
      <c r="BY129" s="87"/>
      <c r="BZ129" s="87"/>
      <c r="CA129" s="87"/>
      <c r="CB129" s="87"/>
      <c r="CC129" s="87"/>
      <c r="CD129" s="87"/>
      <c r="CE129" s="165"/>
      <c r="CF129" s="166" t="s">
        <v>170</v>
      </c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165"/>
      <c r="CS129" s="69" t="s">
        <v>205</v>
      </c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8"/>
      <c r="DF129" s="167">
        <f>SUM(DF131:DR153)</f>
        <v>28565331.86</v>
      </c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9"/>
      <c r="DS129" s="167">
        <f>SUM(DS131:EE153)</f>
        <v>23029799.26</v>
      </c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9"/>
      <c r="EF129" s="167">
        <f>SUM(EF131:ER153)</f>
        <v>23013222.26</v>
      </c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9"/>
      <c r="ES129" s="170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2"/>
    </row>
    <row r="130" spans="1:161" ht="11.25" customHeight="1">
      <c r="A130" s="194" t="s">
        <v>171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91" t="s">
        <v>169</v>
      </c>
      <c r="BY130" s="195"/>
      <c r="BZ130" s="195"/>
      <c r="CA130" s="195"/>
      <c r="CB130" s="195"/>
      <c r="CC130" s="195"/>
      <c r="CD130" s="195"/>
      <c r="CE130" s="195"/>
      <c r="CF130" s="166" t="s">
        <v>170</v>
      </c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165"/>
      <c r="CS130" s="166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165"/>
      <c r="DF130" s="167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9"/>
      <c r="DS130" s="167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9"/>
      <c r="EF130" s="167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9"/>
      <c r="ES130" s="170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2"/>
    </row>
    <row r="131" spans="1:161" ht="11.25" customHeight="1">
      <c r="A131" s="194" t="s">
        <v>207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91" t="s">
        <v>169</v>
      </c>
      <c r="BY131" s="195"/>
      <c r="BZ131" s="195"/>
      <c r="CA131" s="195"/>
      <c r="CB131" s="195"/>
      <c r="CC131" s="195"/>
      <c r="CD131" s="195"/>
      <c r="CE131" s="195"/>
      <c r="CF131" s="166" t="s">
        <v>170</v>
      </c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165"/>
      <c r="CS131" s="59" t="s">
        <v>198</v>
      </c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8"/>
      <c r="DF131" s="167">
        <f>6619.2+3495.82</f>
        <v>10115.02</v>
      </c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9"/>
      <c r="DS131" s="167">
        <v>6619.2</v>
      </c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9"/>
      <c r="EF131" s="167">
        <v>6619.2</v>
      </c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9"/>
      <c r="ES131" s="170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2"/>
    </row>
    <row r="132" spans="1:161" ht="11.25" customHeight="1">
      <c r="A132" s="194" t="s">
        <v>207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91" t="s">
        <v>169</v>
      </c>
      <c r="BY132" s="195"/>
      <c r="BZ132" s="195"/>
      <c r="CA132" s="195"/>
      <c r="CB132" s="195"/>
      <c r="CC132" s="195"/>
      <c r="CD132" s="195"/>
      <c r="CE132" s="195"/>
      <c r="CF132" s="166" t="s">
        <v>170</v>
      </c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165"/>
      <c r="CS132" s="59" t="s">
        <v>199</v>
      </c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8"/>
      <c r="DF132" s="167">
        <f>125380+85786+20000+108323.84</f>
        <v>339489.83999999997</v>
      </c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9"/>
      <c r="DS132" s="167">
        <f>125380+85786+20000+108323.84</f>
        <v>339489.83999999997</v>
      </c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9"/>
      <c r="EF132" s="167">
        <f>125380+85786+20000+108323.84</f>
        <v>339489.83999999997</v>
      </c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9"/>
      <c r="ES132" s="170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2"/>
    </row>
    <row r="133" spans="1:176" ht="11.25" customHeight="1">
      <c r="A133" s="194" t="s">
        <v>207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91" t="s">
        <v>169</v>
      </c>
      <c r="BY133" s="195"/>
      <c r="BZ133" s="195"/>
      <c r="CA133" s="195"/>
      <c r="CB133" s="195"/>
      <c r="CC133" s="195"/>
      <c r="CD133" s="195"/>
      <c r="CE133" s="195"/>
      <c r="CF133" s="166" t="s">
        <v>170</v>
      </c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165"/>
      <c r="CS133" s="59" t="s">
        <v>197</v>
      </c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8"/>
      <c r="DF133" s="167">
        <f>23700+37708+62542+3900+179104.41+268799.85</f>
        <v>575754.26</v>
      </c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9"/>
      <c r="DS133" s="167">
        <f>23700+37708+62542+3900+179104.41</f>
        <v>306954.41000000003</v>
      </c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9"/>
      <c r="EF133" s="167">
        <f>23700+37708+62542+3900+179104.41</f>
        <v>306954.41000000003</v>
      </c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9"/>
      <c r="ES133" s="170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2"/>
      <c r="FK133" s="6"/>
      <c r="FT133" s="30"/>
    </row>
    <row r="134" spans="1:177" ht="11.25" customHeight="1">
      <c r="A134" s="194" t="s">
        <v>207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91" t="s">
        <v>169</v>
      </c>
      <c r="BY134" s="195"/>
      <c r="BZ134" s="195"/>
      <c r="CA134" s="195"/>
      <c r="CB134" s="195"/>
      <c r="CC134" s="195"/>
      <c r="CD134" s="195"/>
      <c r="CE134" s="195"/>
      <c r="CF134" s="166" t="s">
        <v>170</v>
      </c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165"/>
      <c r="CS134" s="59" t="s">
        <v>200</v>
      </c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8"/>
      <c r="DF134" s="167">
        <f>217830+352436.37+25200+368570+35000+210303</f>
        <v>1209339.37</v>
      </c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9"/>
      <c r="DS134" s="167">
        <f>217830+352436.37+25200+368570+35000</f>
        <v>999036.37</v>
      </c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9"/>
      <c r="EF134" s="167">
        <f>217830+352436.37+25200+368570+35000</f>
        <v>999036.37</v>
      </c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9"/>
      <c r="ES134" s="170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2"/>
      <c r="FQ134" s="6"/>
      <c r="FT134" s="30"/>
      <c r="FU134" s="31"/>
    </row>
    <row r="135" spans="1:186" ht="11.25" customHeight="1">
      <c r="A135" s="194" t="s">
        <v>207</v>
      </c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91" t="s">
        <v>169</v>
      </c>
      <c r="BY135" s="195"/>
      <c r="BZ135" s="195"/>
      <c r="CA135" s="195"/>
      <c r="CB135" s="195"/>
      <c r="CC135" s="195"/>
      <c r="CD135" s="195"/>
      <c r="CE135" s="195"/>
      <c r="CF135" s="166" t="s">
        <v>170</v>
      </c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165"/>
      <c r="CS135" s="199" t="s">
        <v>208</v>
      </c>
      <c r="CT135" s="200"/>
      <c r="CU135" s="200"/>
      <c r="CV135" s="200"/>
      <c r="CW135" s="200"/>
      <c r="CX135" s="200"/>
      <c r="CY135" s="200"/>
      <c r="CZ135" s="200"/>
      <c r="DA135" s="200"/>
      <c r="DB135" s="200"/>
      <c r="DC135" s="200"/>
      <c r="DD135" s="200"/>
      <c r="DE135" s="201"/>
      <c r="DF135" s="167">
        <v>116421.9</v>
      </c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9"/>
      <c r="DS135" s="167">
        <v>116421.9</v>
      </c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9"/>
      <c r="EF135" s="196">
        <v>116421.9</v>
      </c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8"/>
      <c r="ES135" s="167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2"/>
      <c r="FT135" s="30"/>
      <c r="FU135" s="32"/>
      <c r="GD135" s="7"/>
    </row>
    <row r="136" spans="1:233" s="8" customFormat="1" ht="11.25" customHeight="1">
      <c r="A136" s="194" t="s">
        <v>207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91" t="s">
        <v>169</v>
      </c>
      <c r="BY136" s="195"/>
      <c r="BZ136" s="195"/>
      <c r="CA136" s="195"/>
      <c r="CB136" s="195"/>
      <c r="CC136" s="195"/>
      <c r="CD136" s="195"/>
      <c r="CE136" s="195"/>
      <c r="CF136" s="166" t="s">
        <v>170</v>
      </c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165"/>
      <c r="CS136" s="199" t="s">
        <v>209</v>
      </c>
      <c r="CT136" s="200"/>
      <c r="CU136" s="200"/>
      <c r="CV136" s="200"/>
      <c r="CW136" s="200"/>
      <c r="CX136" s="200"/>
      <c r="CY136" s="200"/>
      <c r="CZ136" s="200"/>
      <c r="DA136" s="200"/>
      <c r="DB136" s="200"/>
      <c r="DC136" s="200"/>
      <c r="DD136" s="200"/>
      <c r="DE136" s="201"/>
      <c r="DF136" s="167">
        <v>490722.75</v>
      </c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9"/>
      <c r="DS136" s="167">
        <v>490722.75</v>
      </c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9"/>
      <c r="EF136" s="196">
        <v>490722.75</v>
      </c>
      <c r="EG136" s="19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8"/>
      <c r="ES136" s="167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2"/>
      <c r="FF136" s="17"/>
      <c r="FK136" s="9"/>
      <c r="FT136" s="30"/>
      <c r="FU136" s="32"/>
      <c r="GD136" s="34"/>
      <c r="HU136" s="44"/>
      <c r="HV136" s="44"/>
      <c r="HW136" s="44"/>
      <c r="HX136" s="44"/>
      <c r="HY136" s="44"/>
    </row>
    <row r="137" spans="1:233" s="8" customFormat="1" ht="11.25" customHeight="1">
      <c r="A137" s="194" t="s">
        <v>207</v>
      </c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91" t="s">
        <v>169</v>
      </c>
      <c r="BY137" s="195"/>
      <c r="BZ137" s="195"/>
      <c r="CA137" s="195"/>
      <c r="CB137" s="195"/>
      <c r="CC137" s="195"/>
      <c r="CD137" s="195"/>
      <c r="CE137" s="195"/>
      <c r="CF137" s="166" t="s">
        <v>170</v>
      </c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165"/>
      <c r="CS137" s="199" t="s">
        <v>201</v>
      </c>
      <c r="CT137" s="200"/>
      <c r="CU137" s="200"/>
      <c r="CV137" s="200"/>
      <c r="CW137" s="200"/>
      <c r="CX137" s="200"/>
      <c r="CY137" s="200"/>
      <c r="CZ137" s="200"/>
      <c r="DA137" s="200"/>
      <c r="DB137" s="200"/>
      <c r="DC137" s="200"/>
      <c r="DD137" s="200"/>
      <c r="DE137" s="201"/>
      <c r="DF137" s="167">
        <f>9886961.07+874752.18</f>
        <v>10761713.25</v>
      </c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9"/>
      <c r="DS137" s="167">
        <f>3658532+29700+2893125.7+29200+1856500.4+257677+1084292.77+125000</f>
        <v>9934027.87</v>
      </c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9"/>
      <c r="EF137" s="196">
        <f>3658532+29700+2893125.7+29200+1856500.4+257677+1084292.77+125000</f>
        <v>9934027.87</v>
      </c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8"/>
      <c r="ES137" s="170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2"/>
      <c r="FF137" s="17"/>
      <c r="FT137" s="30"/>
      <c r="FU137" s="32"/>
      <c r="HU137" s="44"/>
      <c r="HV137" s="44"/>
      <c r="HW137" s="44"/>
      <c r="HX137" s="44"/>
      <c r="HY137" s="44"/>
    </row>
    <row r="138" spans="1:233" ht="11.25" customHeight="1">
      <c r="A138" s="194" t="s">
        <v>207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91" t="s">
        <v>169</v>
      </c>
      <c r="BY138" s="195"/>
      <c r="BZ138" s="195"/>
      <c r="CA138" s="195"/>
      <c r="CB138" s="195"/>
      <c r="CC138" s="195"/>
      <c r="CD138" s="195"/>
      <c r="CE138" s="195"/>
      <c r="CF138" s="166" t="s">
        <v>170</v>
      </c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165"/>
      <c r="CS138" s="199" t="s">
        <v>203</v>
      </c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1"/>
      <c r="DF138" s="167">
        <f>4474336+776758.26</f>
        <v>5251094.26</v>
      </c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9"/>
      <c r="DS138" s="167">
        <v>4447800</v>
      </c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9"/>
      <c r="EF138" s="196">
        <v>4431223</v>
      </c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8"/>
      <c r="ES138" s="170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2"/>
      <c r="FU138" s="32"/>
      <c r="GR138" s="7"/>
      <c r="HF138" s="7">
        <f>DS135+DS136+DS138+DS146</f>
        <v>9581744.65</v>
      </c>
      <c r="HY138" s="7"/>
    </row>
    <row r="139" spans="1:214" ht="11.25" customHeight="1">
      <c r="A139" s="202" t="s">
        <v>207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203"/>
      <c r="BX139" s="59" t="s">
        <v>169</v>
      </c>
      <c r="BY139" s="57"/>
      <c r="BZ139" s="57"/>
      <c r="CA139" s="57"/>
      <c r="CB139" s="57"/>
      <c r="CC139" s="57"/>
      <c r="CD139" s="57"/>
      <c r="CE139" s="58"/>
      <c r="CF139" s="59" t="s">
        <v>170</v>
      </c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8"/>
      <c r="CS139" s="199" t="s">
        <v>204</v>
      </c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1"/>
      <c r="DF139" s="48">
        <f>45200+178786+20000+73940+13460+175014.62</f>
        <v>506400.62</v>
      </c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50"/>
      <c r="DS139" s="48">
        <f>45200+178786+20000+73940+13460</f>
        <v>331386</v>
      </c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50"/>
      <c r="EF139" s="204">
        <f>45200+178786+20000+73940+13460</f>
        <v>331386</v>
      </c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6"/>
      <c r="ES139" s="51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3"/>
      <c r="FN139" s="6"/>
      <c r="FQ139" s="6"/>
      <c r="FU139" s="32"/>
      <c r="HF139" s="7">
        <f>EF135+EF136+EF138+EF146</f>
        <v>9565167.65</v>
      </c>
    </row>
    <row r="140" spans="1:233" ht="11.25" customHeight="1">
      <c r="A140" s="194" t="s">
        <v>207</v>
      </c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91" t="s">
        <v>169</v>
      </c>
      <c r="BY140" s="195"/>
      <c r="BZ140" s="195"/>
      <c r="CA140" s="195"/>
      <c r="CB140" s="195"/>
      <c r="CC140" s="195"/>
      <c r="CD140" s="195"/>
      <c r="CE140" s="195"/>
      <c r="CF140" s="166" t="s">
        <v>170</v>
      </c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165"/>
      <c r="CS140" s="199" t="s">
        <v>211</v>
      </c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1"/>
      <c r="DF140" s="167">
        <v>5745</v>
      </c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9"/>
      <c r="DS140" s="167">
        <v>5745</v>
      </c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9"/>
      <c r="EF140" s="196">
        <v>5745</v>
      </c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8"/>
      <c r="ES140" s="170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2"/>
      <c r="FK140" s="6"/>
      <c r="FU140" s="32"/>
      <c r="HY140" s="7"/>
    </row>
    <row r="141" spans="1:186" ht="11.25" customHeight="1">
      <c r="A141" s="194" t="s">
        <v>207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91" t="s">
        <v>169</v>
      </c>
      <c r="BY141" s="195"/>
      <c r="BZ141" s="195"/>
      <c r="CA141" s="195"/>
      <c r="CB141" s="195"/>
      <c r="CC141" s="195"/>
      <c r="CD141" s="195"/>
      <c r="CE141" s="195"/>
      <c r="CF141" s="166" t="s">
        <v>170</v>
      </c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165"/>
      <c r="CS141" s="199" t="s">
        <v>215</v>
      </c>
      <c r="CT141" s="200"/>
      <c r="CU141" s="200"/>
      <c r="CV141" s="200"/>
      <c r="CW141" s="200"/>
      <c r="CX141" s="200"/>
      <c r="CY141" s="200"/>
      <c r="CZ141" s="200"/>
      <c r="DA141" s="200"/>
      <c r="DB141" s="200"/>
      <c r="DC141" s="200"/>
      <c r="DD141" s="200"/>
      <c r="DE141" s="201"/>
      <c r="DF141" s="167">
        <f>528584.92+2232789.06</f>
        <v>2761373.98</v>
      </c>
      <c r="DG141" s="168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9"/>
      <c r="DS141" s="167">
        <v>528584.92</v>
      </c>
      <c r="DT141" s="168"/>
      <c r="DU141" s="168"/>
      <c r="DV141" s="168"/>
      <c r="DW141" s="168"/>
      <c r="DX141" s="168"/>
      <c r="DY141" s="168"/>
      <c r="DZ141" s="168"/>
      <c r="EA141" s="168"/>
      <c r="EB141" s="168"/>
      <c r="EC141" s="168"/>
      <c r="ED141" s="168"/>
      <c r="EE141" s="169"/>
      <c r="EF141" s="196">
        <v>528584.92</v>
      </c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8"/>
      <c r="ES141" s="170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2"/>
      <c r="GD141" s="7"/>
    </row>
    <row r="142" spans="1:167" ht="11.25" customHeight="1">
      <c r="A142" s="194" t="s">
        <v>207</v>
      </c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91" t="s">
        <v>169</v>
      </c>
      <c r="BY142" s="195"/>
      <c r="BZ142" s="195"/>
      <c r="CA142" s="195"/>
      <c r="CB142" s="195"/>
      <c r="CC142" s="195"/>
      <c r="CD142" s="195"/>
      <c r="CE142" s="195"/>
      <c r="CF142" s="166" t="s">
        <v>170</v>
      </c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165"/>
      <c r="CS142" s="199" t="s">
        <v>212</v>
      </c>
      <c r="CT142" s="200"/>
      <c r="CU142" s="200"/>
      <c r="CV142" s="200"/>
      <c r="CW142" s="200"/>
      <c r="CX142" s="200"/>
      <c r="CY142" s="200"/>
      <c r="CZ142" s="200"/>
      <c r="DA142" s="200"/>
      <c r="DB142" s="200"/>
      <c r="DC142" s="200"/>
      <c r="DD142" s="200"/>
      <c r="DE142" s="201"/>
      <c r="DF142" s="167">
        <f>189300+454252</f>
        <v>643552</v>
      </c>
      <c r="DG142" s="168"/>
      <c r="DH142" s="168"/>
      <c r="DI142" s="168"/>
      <c r="DJ142" s="168"/>
      <c r="DK142" s="168"/>
      <c r="DL142" s="168"/>
      <c r="DM142" s="168"/>
      <c r="DN142" s="168"/>
      <c r="DO142" s="168"/>
      <c r="DP142" s="168"/>
      <c r="DQ142" s="168"/>
      <c r="DR142" s="169"/>
      <c r="DS142" s="167">
        <v>189300</v>
      </c>
      <c r="DT142" s="168"/>
      <c r="DU142" s="168"/>
      <c r="DV142" s="168"/>
      <c r="DW142" s="168"/>
      <c r="DX142" s="168"/>
      <c r="DY142" s="168"/>
      <c r="DZ142" s="168"/>
      <c r="EA142" s="168"/>
      <c r="EB142" s="168"/>
      <c r="EC142" s="168"/>
      <c r="ED142" s="168"/>
      <c r="EE142" s="169"/>
      <c r="EF142" s="196">
        <v>189300</v>
      </c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8"/>
      <c r="ES142" s="170"/>
      <c r="ET142" s="171"/>
      <c r="EU142" s="171"/>
      <c r="EV142" s="171"/>
      <c r="EW142" s="171"/>
      <c r="EX142" s="171"/>
      <c r="EY142" s="171"/>
      <c r="EZ142" s="171"/>
      <c r="FA142" s="171"/>
      <c r="FB142" s="171"/>
      <c r="FC142" s="171"/>
      <c r="FD142" s="171"/>
      <c r="FE142" s="172"/>
      <c r="FI142" s="7"/>
      <c r="FK142" s="6"/>
    </row>
    <row r="143" spans="1:161" ht="11.25" customHeight="1">
      <c r="A143" s="194" t="s">
        <v>207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91" t="s">
        <v>169</v>
      </c>
      <c r="BY143" s="195"/>
      <c r="BZ143" s="195"/>
      <c r="CA143" s="195"/>
      <c r="CB143" s="195"/>
      <c r="CC143" s="195"/>
      <c r="CD143" s="195"/>
      <c r="CE143" s="195"/>
      <c r="CF143" s="166" t="s">
        <v>170</v>
      </c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165"/>
      <c r="CS143" s="199" t="s">
        <v>213</v>
      </c>
      <c r="CT143" s="200"/>
      <c r="CU143" s="200"/>
      <c r="CV143" s="200"/>
      <c r="CW143" s="200"/>
      <c r="CX143" s="200"/>
      <c r="CY143" s="200"/>
      <c r="CZ143" s="200"/>
      <c r="DA143" s="200"/>
      <c r="DB143" s="200"/>
      <c r="DC143" s="200"/>
      <c r="DD143" s="200"/>
      <c r="DE143" s="201"/>
      <c r="DF143" s="167">
        <f>308220+378330</f>
        <v>686550</v>
      </c>
      <c r="DG143" s="168"/>
      <c r="DH143" s="168"/>
      <c r="DI143" s="168"/>
      <c r="DJ143" s="168"/>
      <c r="DK143" s="168"/>
      <c r="DL143" s="168"/>
      <c r="DM143" s="168"/>
      <c r="DN143" s="168"/>
      <c r="DO143" s="168"/>
      <c r="DP143" s="168"/>
      <c r="DQ143" s="168"/>
      <c r="DR143" s="169"/>
      <c r="DS143" s="167">
        <v>308220</v>
      </c>
      <c r="DT143" s="168"/>
      <c r="DU143" s="168"/>
      <c r="DV143" s="168"/>
      <c r="DW143" s="168"/>
      <c r="DX143" s="168"/>
      <c r="DY143" s="168"/>
      <c r="DZ143" s="168"/>
      <c r="EA143" s="168"/>
      <c r="EB143" s="168"/>
      <c r="EC143" s="168"/>
      <c r="ED143" s="168"/>
      <c r="EE143" s="169"/>
      <c r="EF143" s="196">
        <v>308220</v>
      </c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8"/>
      <c r="ES143" s="170"/>
      <c r="ET143" s="171"/>
      <c r="EU143" s="171"/>
      <c r="EV143" s="171"/>
      <c r="EW143" s="171"/>
      <c r="EX143" s="171"/>
      <c r="EY143" s="171"/>
      <c r="EZ143" s="171"/>
      <c r="FA143" s="171"/>
      <c r="FB143" s="171"/>
      <c r="FC143" s="171"/>
      <c r="FD143" s="171"/>
      <c r="FE143" s="172"/>
    </row>
    <row r="144" spans="1:162" ht="11.25" customHeight="1">
      <c r="A144" s="194" t="s">
        <v>207</v>
      </c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91" t="s">
        <v>169</v>
      </c>
      <c r="BY144" s="195"/>
      <c r="BZ144" s="195"/>
      <c r="CA144" s="195"/>
      <c r="CB144" s="195"/>
      <c r="CC144" s="195"/>
      <c r="CD144" s="195"/>
      <c r="CE144" s="195"/>
      <c r="CF144" s="166" t="s">
        <v>170</v>
      </c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165"/>
      <c r="CS144" s="199" t="s">
        <v>217</v>
      </c>
      <c r="CT144" s="200"/>
      <c r="CU144" s="200"/>
      <c r="CV144" s="200"/>
      <c r="CW144" s="200"/>
      <c r="CX144" s="200"/>
      <c r="CY144" s="200"/>
      <c r="CZ144" s="200"/>
      <c r="DA144" s="200"/>
      <c r="DB144" s="200"/>
      <c r="DC144" s="200"/>
      <c r="DD144" s="200"/>
      <c r="DE144" s="201"/>
      <c r="DF144" s="167">
        <f>491131.08+139142.93</f>
        <v>630274.01</v>
      </c>
      <c r="DG144" s="168"/>
      <c r="DH144" s="168"/>
      <c r="DI144" s="168"/>
      <c r="DJ144" s="168"/>
      <c r="DK144" s="168"/>
      <c r="DL144" s="168"/>
      <c r="DM144" s="168"/>
      <c r="DN144" s="168"/>
      <c r="DO144" s="168"/>
      <c r="DP144" s="168"/>
      <c r="DQ144" s="168"/>
      <c r="DR144" s="169"/>
      <c r="DS144" s="167">
        <v>491131</v>
      </c>
      <c r="DT144" s="168"/>
      <c r="DU144" s="168"/>
      <c r="DV144" s="168"/>
      <c r="DW144" s="168"/>
      <c r="DX144" s="168"/>
      <c r="DY144" s="168"/>
      <c r="DZ144" s="168"/>
      <c r="EA144" s="168"/>
      <c r="EB144" s="168"/>
      <c r="EC144" s="168"/>
      <c r="ED144" s="168"/>
      <c r="EE144" s="169"/>
      <c r="EF144" s="196">
        <v>491131</v>
      </c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8"/>
      <c r="ES144" s="170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2"/>
      <c r="FF144" s="33"/>
    </row>
    <row r="145" spans="1:162" ht="11.25" customHeight="1">
      <c r="A145" s="194" t="s">
        <v>207</v>
      </c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91" t="s">
        <v>169</v>
      </c>
      <c r="BY145" s="195"/>
      <c r="BZ145" s="195"/>
      <c r="CA145" s="195"/>
      <c r="CB145" s="195"/>
      <c r="CC145" s="195"/>
      <c r="CD145" s="195"/>
      <c r="CE145" s="195"/>
      <c r="CF145" s="166" t="s">
        <v>170</v>
      </c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165"/>
      <c r="CS145" s="199" t="s">
        <v>216</v>
      </c>
      <c r="CT145" s="200"/>
      <c r="CU145" s="200"/>
      <c r="CV145" s="200"/>
      <c r="CW145" s="200"/>
      <c r="CX145" s="200"/>
      <c r="CY145" s="200"/>
      <c r="CZ145" s="200"/>
      <c r="DA145" s="200"/>
      <c r="DB145" s="200"/>
      <c r="DC145" s="200"/>
      <c r="DD145" s="200"/>
      <c r="DE145" s="201"/>
      <c r="DF145" s="167">
        <f>7560+1805.15</f>
        <v>9365.15</v>
      </c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8"/>
      <c r="DQ145" s="168"/>
      <c r="DR145" s="169"/>
      <c r="DS145" s="167">
        <v>7560</v>
      </c>
      <c r="DT145" s="168"/>
      <c r="DU145" s="168"/>
      <c r="DV145" s="168"/>
      <c r="DW145" s="168"/>
      <c r="DX145" s="168"/>
      <c r="DY145" s="168"/>
      <c r="DZ145" s="168"/>
      <c r="EA145" s="168"/>
      <c r="EB145" s="168"/>
      <c r="EC145" s="168"/>
      <c r="ED145" s="168"/>
      <c r="EE145" s="169"/>
      <c r="EF145" s="196">
        <v>7560</v>
      </c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8"/>
      <c r="ES145" s="170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2"/>
      <c r="FF145" s="33"/>
    </row>
    <row r="146" spans="1:162" ht="11.25" customHeight="1">
      <c r="A146" s="194" t="s">
        <v>207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91" t="s">
        <v>169</v>
      </c>
      <c r="BY146" s="195"/>
      <c r="BZ146" s="195"/>
      <c r="CA146" s="195"/>
      <c r="CB146" s="195"/>
      <c r="CC146" s="195"/>
      <c r="CD146" s="195"/>
      <c r="CE146" s="195"/>
      <c r="CF146" s="166" t="s">
        <v>170</v>
      </c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165"/>
      <c r="CS146" s="199" t="s">
        <v>229</v>
      </c>
      <c r="CT146" s="200"/>
      <c r="CU146" s="200"/>
      <c r="CV146" s="200"/>
      <c r="CW146" s="200"/>
      <c r="CX146" s="200"/>
      <c r="CY146" s="200"/>
      <c r="CZ146" s="200"/>
      <c r="DA146" s="200"/>
      <c r="DB146" s="200"/>
      <c r="DC146" s="200"/>
      <c r="DD146" s="200"/>
      <c r="DE146" s="201"/>
      <c r="DF146" s="167">
        <v>4442800</v>
      </c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68"/>
      <c r="DR146" s="169"/>
      <c r="DS146" s="48">
        <v>4526800</v>
      </c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50"/>
      <c r="EF146" s="204">
        <v>4526800</v>
      </c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6"/>
      <c r="ES146" s="170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2"/>
      <c r="FF146" s="33"/>
    </row>
    <row r="147" spans="1:162" ht="11.25" customHeight="1">
      <c r="A147" s="194" t="s">
        <v>207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91" t="s">
        <v>169</v>
      </c>
      <c r="BY147" s="195"/>
      <c r="BZ147" s="195"/>
      <c r="CA147" s="195"/>
      <c r="CB147" s="195"/>
      <c r="CC147" s="195"/>
      <c r="CD147" s="195"/>
      <c r="CE147" s="195"/>
      <c r="CF147" s="166" t="s">
        <v>170</v>
      </c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165"/>
      <c r="CS147" s="199" t="s">
        <v>218</v>
      </c>
      <c r="CT147" s="200"/>
      <c r="CU147" s="200"/>
      <c r="CV147" s="200"/>
      <c r="CW147" s="200"/>
      <c r="CX147" s="200"/>
      <c r="CY147" s="200"/>
      <c r="CZ147" s="200"/>
      <c r="DA147" s="200"/>
      <c r="DB147" s="200"/>
      <c r="DC147" s="200"/>
      <c r="DD147" s="200"/>
      <c r="DE147" s="201"/>
      <c r="DF147" s="167">
        <v>90182.45</v>
      </c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9"/>
      <c r="DS147" s="167"/>
      <c r="DT147" s="168"/>
      <c r="DU147" s="168"/>
      <c r="DV147" s="168"/>
      <c r="DW147" s="168"/>
      <c r="DX147" s="168"/>
      <c r="DY147" s="168"/>
      <c r="DZ147" s="168"/>
      <c r="EA147" s="168"/>
      <c r="EB147" s="168"/>
      <c r="EC147" s="168"/>
      <c r="ED147" s="168"/>
      <c r="EE147" s="169"/>
      <c r="EF147" s="196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8"/>
      <c r="ES147" s="170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2"/>
      <c r="FF147" s="45"/>
    </row>
    <row r="148" spans="1:161" ht="11.25" customHeight="1">
      <c r="A148" s="194" t="s">
        <v>207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91" t="s">
        <v>169</v>
      </c>
      <c r="BY148" s="195"/>
      <c r="BZ148" s="195"/>
      <c r="CA148" s="195"/>
      <c r="CB148" s="195"/>
      <c r="CC148" s="195"/>
      <c r="CD148" s="195"/>
      <c r="CE148" s="195"/>
      <c r="CF148" s="166" t="s">
        <v>170</v>
      </c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165"/>
      <c r="CS148" s="199" t="s">
        <v>325</v>
      </c>
      <c r="CT148" s="200"/>
      <c r="CU148" s="200"/>
      <c r="CV148" s="200"/>
      <c r="CW148" s="200"/>
      <c r="CX148" s="200"/>
      <c r="CY148" s="200"/>
      <c r="CZ148" s="200"/>
      <c r="DA148" s="200"/>
      <c r="DB148" s="200"/>
      <c r="DC148" s="200"/>
      <c r="DD148" s="200"/>
      <c r="DE148" s="201"/>
      <c r="DF148" s="167">
        <v>34438</v>
      </c>
      <c r="DG148" s="168"/>
      <c r="DH148" s="168"/>
      <c r="DI148" s="168"/>
      <c r="DJ148" s="168"/>
      <c r="DK148" s="168"/>
      <c r="DL148" s="168"/>
      <c r="DM148" s="168"/>
      <c r="DN148" s="168"/>
      <c r="DO148" s="168"/>
      <c r="DP148" s="168"/>
      <c r="DQ148" s="168"/>
      <c r="DR148" s="169"/>
      <c r="DS148" s="167"/>
      <c r="DT148" s="168"/>
      <c r="DU148" s="168"/>
      <c r="DV148" s="168"/>
      <c r="DW148" s="168"/>
      <c r="DX148" s="168"/>
      <c r="DY148" s="168"/>
      <c r="DZ148" s="168"/>
      <c r="EA148" s="168"/>
      <c r="EB148" s="168"/>
      <c r="EC148" s="168"/>
      <c r="ED148" s="168"/>
      <c r="EE148" s="169"/>
      <c r="EF148" s="196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8"/>
      <c r="ES148" s="170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2"/>
    </row>
    <row r="149" spans="1:161" ht="11.25" customHeight="1">
      <c r="A149" s="194" t="s">
        <v>207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91" t="s">
        <v>169</v>
      </c>
      <c r="BY149" s="195"/>
      <c r="BZ149" s="195"/>
      <c r="CA149" s="195"/>
      <c r="CB149" s="195"/>
      <c r="CC149" s="195"/>
      <c r="CD149" s="195"/>
      <c r="CE149" s="195"/>
      <c r="CF149" s="166" t="s">
        <v>170</v>
      </c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165"/>
      <c r="CS149" s="199"/>
      <c r="CT149" s="200"/>
      <c r="CU149" s="200"/>
      <c r="CV149" s="200"/>
      <c r="CW149" s="200"/>
      <c r="CX149" s="200"/>
      <c r="CY149" s="200"/>
      <c r="CZ149" s="200"/>
      <c r="DA149" s="200"/>
      <c r="DB149" s="200"/>
      <c r="DC149" s="200"/>
      <c r="DD149" s="200"/>
      <c r="DE149" s="201"/>
      <c r="DF149" s="167"/>
      <c r="DG149" s="168"/>
      <c r="DH149" s="168"/>
      <c r="DI149" s="168"/>
      <c r="DJ149" s="168"/>
      <c r="DK149" s="168"/>
      <c r="DL149" s="168"/>
      <c r="DM149" s="168"/>
      <c r="DN149" s="168"/>
      <c r="DO149" s="168"/>
      <c r="DP149" s="168"/>
      <c r="DQ149" s="168"/>
      <c r="DR149" s="169"/>
      <c r="DS149" s="167"/>
      <c r="DT149" s="168"/>
      <c r="DU149" s="168"/>
      <c r="DV149" s="168"/>
      <c r="DW149" s="168"/>
      <c r="DX149" s="168"/>
      <c r="DY149" s="168"/>
      <c r="DZ149" s="168"/>
      <c r="EA149" s="168"/>
      <c r="EB149" s="168"/>
      <c r="EC149" s="168"/>
      <c r="ED149" s="168"/>
      <c r="EE149" s="169"/>
      <c r="EF149" s="196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8"/>
      <c r="ES149" s="170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2"/>
    </row>
    <row r="150" spans="1:161" ht="11.25" customHeight="1">
      <c r="A150" s="194" t="s">
        <v>207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91" t="s">
        <v>169</v>
      </c>
      <c r="BY150" s="195"/>
      <c r="BZ150" s="195"/>
      <c r="CA150" s="195"/>
      <c r="CB150" s="195"/>
      <c r="CC150" s="195"/>
      <c r="CD150" s="195"/>
      <c r="CE150" s="195"/>
      <c r="CF150" s="166" t="s">
        <v>170</v>
      </c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165"/>
      <c r="CS150" s="199"/>
      <c r="CT150" s="200"/>
      <c r="CU150" s="200"/>
      <c r="CV150" s="200"/>
      <c r="CW150" s="200"/>
      <c r="CX150" s="200"/>
      <c r="CY150" s="200"/>
      <c r="CZ150" s="200"/>
      <c r="DA150" s="200"/>
      <c r="DB150" s="200"/>
      <c r="DC150" s="200"/>
      <c r="DD150" s="200"/>
      <c r="DE150" s="201"/>
      <c r="DF150" s="167"/>
      <c r="DG150" s="168"/>
      <c r="DH150" s="168"/>
      <c r="DI150" s="168"/>
      <c r="DJ150" s="168"/>
      <c r="DK150" s="168"/>
      <c r="DL150" s="168"/>
      <c r="DM150" s="168"/>
      <c r="DN150" s="168"/>
      <c r="DO150" s="168"/>
      <c r="DP150" s="168"/>
      <c r="DQ150" s="168"/>
      <c r="DR150" s="169"/>
      <c r="DS150" s="167"/>
      <c r="DT150" s="168"/>
      <c r="DU150" s="168"/>
      <c r="DV150" s="168"/>
      <c r="DW150" s="168"/>
      <c r="DX150" s="168"/>
      <c r="DY150" s="168"/>
      <c r="DZ150" s="168"/>
      <c r="EA150" s="168"/>
      <c r="EB150" s="168"/>
      <c r="EC150" s="168"/>
      <c r="ED150" s="168"/>
      <c r="EE150" s="169"/>
      <c r="EF150" s="196"/>
      <c r="EG150" s="197"/>
      <c r="EH150" s="197"/>
      <c r="EI150" s="197"/>
      <c r="EJ150" s="197"/>
      <c r="EK150" s="197"/>
      <c r="EL150" s="197"/>
      <c r="EM150" s="197"/>
      <c r="EN150" s="197"/>
      <c r="EO150" s="197"/>
      <c r="EP150" s="197"/>
      <c r="EQ150" s="197"/>
      <c r="ER150" s="198"/>
      <c r="ES150" s="170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2"/>
    </row>
    <row r="151" spans="1:161" ht="11.25" customHeight="1">
      <c r="A151" s="194" t="s">
        <v>207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91" t="s">
        <v>169</v>
      </c>
      <c r="BY151" s="195"/>
      <c r="BZ151" s="195"/>
      <c r="CA151" s="195"/>
      <c r="CB151" s="195"/>
      <c r="CC151" s="195"/>
      <c r="CD151" s="195"/>
      <c r="CE151" s="195"/>
      <c r="CF151" s="166" t="s">
        <v>170</v>
      </c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165"/>
      <c r="CS151" s="199"/>
      <c r="CT151" s="200"/>
      <c r="CU151" s="200"/>
      <c r="CV151" s="200"/>
      <c r="CW151" s="200"/>
      <c r="CX151" s="200"/>
      <c r="CY151" s="200"/>
      <c r="CZ151" s="200"/>
      <c r="DA151" s="200"/>
      <c r="DB151" s="200"/>
      <c r="DC151" s="200"/>
      <c r="DD151" s="200"/>
      <c r="DE151" s="201"/>
      <c r="DF151" s="167"/>
      <c r="DG151" s="168"/>
      <c r="DH151" s="168"/>
      <c r="DI151" s="168"/>
      <c r="DJ151" s="168"/>
      <c r="DK151" s="168"/>
      <c r="DL151" s="168"/>
      <c r="DM151" s="168"/>
      <c r="DN151" s="168"/>
      <c r="DO151" s="168"/>
      <c r="DP151" s="168"/>
      <c r="DQ151" s="168"/>
      <c r="DR151" s="169"/>
      <c r="DS151" s="167"/>
      <c r="DT151" s="168"/>
      <c r="DU151" s="168"/>
      <c r="DV151" s="168"/>
      <c r="DW151" s="168"/>
      <c r="DX151" s="168"/>
      <c r="DY151" s="168"/>
      <c r="DZ151" s="168"/>
      <c r="EA151" s="168"/>
      <c r="EB151" s="168"/>
      <c r="EC151" s="168"/>
      <c r="ED151" s="168"/>
      <c r="EE151" s="169"/>
      <c r="EF151" s="196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7"/>
      <c r="EQ151" s="197"/>
      <c r="ER151" s="198"/>
      <c r="ES151" s="170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2"/>
    </row>
    <row r="152" spans="1:161" ht="11.25" customHeight="1">
      <c r="A152" s="194" t="s">
        <v>207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91" t="s">
        <v>169</v>
      </c>
      <c r="BY152" s="195"/>
      <c r="BZ152" s="195"/>
      <c r="CA152" s="195"/>
      <c r="CB152" s="195"/>
      <c r="CC152" s="195"/>
      <c r="CD152" s="195"/>
      <c r="CE152" s="195"/>
      <c r="CF152" s="166" t="s">
        <v>170</v>
      </c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165"/>
      <c r="CS152" s="199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0"/>
      <c r="DE152" s="201"/>
      <c r="DF152" s="167"/>
      <c r="DG152" s="168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9"/>
      <c r="DS152" s="167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9"/>
      <c r="EF152" s="196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8"/>
      <c r="ES152" s="170"/>
      <c r="ET152" s="171"/>
      <c r="EU152" s="171"/>
      <c r="EV152" s="171"/>
      <c r="EW152" s="171"/>
      <c r="EX152" s="171"/>
      <c r="EY152" s="171"/>
      <c r="EZ152" s="171"/>
      <c r="FA152" s="171"/>
      <c r="FB152" s="171"/>
      <c r="FC152" s="171"/>
      <c r="FD152" s="171"/>
      <c r="FE152" s="172"/>
    </row>
    <row r="153" spans="1:161" ht="11.25" customHeight="1">
      <c r="A153" s="194" t="s">
        <v>207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91" t="s">
        <v>169</v>
      </c>
      <c r="BY153" s="195"/>
      <c r="BZ153" s="195"/>
      <c r="CA153" s="195"/>
      <c r="CB153" s="195"/>
      <c r="CC153" s="195"/>
      <c r="CD153" s="195"/>
      <c r="CE153" s="195"/>
      <c r="CF153" s="166" t="s">
        <v>170</v>
      </c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165"/>
      <c r="CS153" s="199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1"/>
      <c r="DF153" s="167"/>
      <c r="DG153" s="168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68"/>
      <c r="DR153" s="169"/>
      <c r="DS153" s="167"/>
      <c r="DT153" s="168"/>
      <c r="DU153" s="168"/>
      <c r="DV153" s="168"/>
      <c r="DW153" s="168"/>
      <c r="DX153" s="168"/>
      <c r="DY153" s="168"/>
      <c r="DZ153" s="168"/>
      <c r="EA153" s="168"/>
      <c r="EB153" s="168"/>
      <c r="EC153" s="168"/>
      <c r="ED153" s="168"/>
      <c r="EE153" s="169"/>
      <c r="EF153" s="196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8"/>
      <c r="ES153" s="170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  <c r="FD153" s="171"/>
      <c r="FE153" s="172"/>
    </row>
    <row r="154" spans="1:162" ht="11.25" customHeight="1">
      <c r="A154" s="54" t="s">
        <v>315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6" t="s">
        <v>173</v>
      </c>
      <c r="BY154" s="57"/>
      <c r="BZ154" s="57"/>
      <c r="CA154" s="57"/>
      <c r="CB154" s="57"/>
      <c r="CC154" s="57"/>
      <c r="CD154" s="57"/>
      <c r="CE154" s="58"/>
      <c r="CF154" s="59" t="s">
        <v>314</v>
      </c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8"/>
      <c r="CS154" s="199" t="s">
        <v>208</v>
      </c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1"/>
      <c r="DF154" s="167">
        <v>371343.26</v>
      </c>
      <c r="DG154" s="168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9"/>
      <c r="DS154" s="167">
        <v>393774.26</v>
      </c>
      <c r="DT154" s="168"/>
      <c r="DU154" s="168"/>
      <c r="DV154" s="168"/>
      <c r="DW154" s="168"/>
      <c r="DX154" s="168"/>
      <c r="DY154" s="168"/>
      <c r="DZ154" s="168"/>
      <c r="EA154" s="168"/>
      <c r="EB154" s="168"/>
      <c r="EC154" s="168"/>
      <c r="ED154" s="168"/>
      <c r="EE154" s="169"/>
      <c r="EF154" s="196">
        <v>393774.26</v>
      </c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8"/>
      <c r="ES154" s="51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3"/>
      <c r="FF154" s="36"/>
    </row>
    <row r="155" spans="1:162" ht="11.25" customHeight="1">
      <c r="A155" s="54" t="s">
        <v>315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6" t="s">
        <v>173</v>
      </c>
      <c r="BY155" s="57"/>
      <c r="BZ155" s="57"/>
      <c r="CA155" s="57"/>
      <c r="CB155" s="57"/>
      <c r="CC155" s="57"/>
      <c r="CD155" s="57"/>
      <c r="CE155" s="58"/>
      <c r="CF155" s="59" t="s">
        <v>314</v>
      </c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8"/>
      <c r="CS155" s="199" t="s">
        <v>209</v>
      </c>
      <c r="CT155" s="200"/>
      <c r="CU155" s="200"/>
      <c r="CV155" s="200"/>
      <c r="CW155" s="200"/>
      <c r="CX155" s="200"/>
      <c r="CY155" s="200"/>
      <c r="CZ155" s="200"/>
      <c r="DA155" s="200"/>
      <c r="DB155" s="200"/>
      <c r="DC155" s="200"/>
      <c r="DD155" s="200"/>
      <c r="DE155" s="201"/>
      <c r="DF155" s="167">
        <v>5060179.49</v>
      </c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9"/>
      <c r="DS155" s="167">
        <v>5660179.49</v>
      </c>
      <c r="DT155" s="168"/>
      <c r="DU155" s="168"/>
      <c r="DV155" s="168"/>
      <c r="DW155" s="168"/>
      <c r="DX155" s="168"/>
      <c r="DY155" s="168"/>
      <c r="DZ155" s="168"/>
      <c r="EA155" s="168"/>
      <c r="EB155" s="168"/>
      <c r="EC155" s="168"/>
      <c r="ED155" s="168"/>
      <c r="EE155" s="169"/>
      <c r="EF155" s="196">
        <v>6020179.49</v>
      </c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8"/>
      <c r="ES155" s="51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3"/>
      <c r="FF155" s="36"/>
    </row>
    <row r="156" spans="1:161" ht="11.25" customHeight="1">
      <c r="A156" s="54" t="s">
        <v>172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6" t="s">
        <v>316</v>
      </c>
      <c r="BY156" s="57"/>
      <c r="BZ156" s="57"/>
      <c r="CA156" s="57"/>
      <c r="CB156" s="57"/>
      <c r="CC156" s="57"/>
      <c r="CD156" s="57"/>
      <c r="CE156" s="58"/>
      <c r="CF156" s="59" t="s">
        <v>174</v>
      </c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8"/>
      <c r="CS156" s="199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1"/>
      <c r="DF156" s="48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50"/>
      <c r="DS156" s="48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50"/>
      <c r="EF156" s="204"/>
      <c r="EG156" s="205"/>
      <c r="EH156" s="205"/>
      <c r="EI156" s="205"/>
      <c r="EJ156" s="205"/>
      <c r="EK156" s="205"/>
      <c r="EL156" s="205"/>
      <c r="EM156" s="205"/>
      <c r="EN156" s="205"/>
      <c r="EO156" s="205"/>
      <c r="EP156" s="205"/>
      <c r="EQ156" s="205"/>
      <c r="ER156" s="206"/>
      <c r="ES156" s="51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3"/>
    </row>
    <row r="157" spans="1:161" ht="33.75" customHeight="1">
      <c r="A157" s="179" t="s">
        <v>175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56" t="s">
        <v>317</v>
      </c>
      <c r="BY157" s="57"/>
      <c r="BZ157" s="57"/>
      <c r="CA157" s="57"/>
      <c r="CB157" s="57"/>
      <c r="CC157" s="57"/>
      <c r="CD157" s="57"/>
      <c r="CE157" s="58"/>
      <c r="CF157" s="59" t="s">
        <v>176</v>
      </c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8"/>
      <c r="CS157" s="59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8"/>
      <c r="DF157" s="48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50"/>
      <c r="DS157" s="48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50"/>
      <c r="EF157" s="48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50"/>
      <c r="ES157" s="51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3"/>
    </row>
    <row r="158" spans="1:228" ht="22.5" customHeight="1">
      <c r="A158" s="179" t="s">
        <v>177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56" t="s">
        <v>318</v>
      </c>
      <c r="BY158" s="57"/>
      <c r="BZ158" s="57"/>
      <c r="CA158" s="57"/>
      <c r="CB158" s="57"/>
      <c r="CC158" s="57"/>
      <c r="CD158" s="57"/>
      <c r="CE158" s="58"/>
      <c r="CF158" s="59" t="s">
        <v>178</v>
      </c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8"/>
      <c r="CS158" s="59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8"/>
      <c r="DF158" s="48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50"/>
      <c r="DS158" s="48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50"/>
      <c r="EF158" s="48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50"/>
      <c r="ES158" s="51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3"/>
      <c r="HT158" s="7">
        <f>DF135+DF136+DF138+DF146+DF154+DF155</f>
        <v>15732561.66</v>
      </c>
    </row>
    <row r="159" spans="1:161" ht="12.75" customHeight="1">
      <c r="A159" s="207" t="s">
        <v>179</v>
      </c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8" t="s">
        <v>180</v>
      </c>
      <c r="BY159" s="209"/>
      <c r="BZ159" s="209"/>
      <c r="CA159" s="209"/>
      <c r="CB159" s="209"/>
      <c r="CC159" s="209"/>
      <c r="CD159" s="209"/>
      <c r="CE159" s="210"/>
      <c r="CF159" s="211" t="s">
        <v>181</v>
      </c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10"/>
      <c r="CS159" s="59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8"/>
      <c r="DF159" s="48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50"/>
      <c r="DS159" s="48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50"/>
      <c r="EF159" s="48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50"/>
      <c r="ES159" s="51" t="s">
        <v>42</v>
      </c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3"/>
    </row>
    <row r="160" spans="1:161" ht="22.5" customHeight="1">
      <c r="A160" s="212" t="s">
        <v>182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13"/>
      <c r="BW160" s="213"/>
      <c r="BX160" s="214" t="s">
        <v>183</v>
      </c>
      <c r="BY160" s="215"/>
      <c r="BZ160" s="215"/>
      <c r="CA160" s="215"/>
      <c r="CB160" s="215"/>
      <c r="CC160" s="215"/>
      <c r="CD160" s="215"/>
      <c r="CE160" s="216"/>
      <c r="CF160" s="217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6"/>
      <c r="CS160" s="59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8"/>
      <c r="DF160" s="48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50"/>
      <c r="DS160" s="48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50"/>
      <c r="EF160" s="48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50"/>
      <c r="ES160" s="51" t="s">
        <v>42</v>
      </c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3"/>
    </row>
    <row r="161" spans="1:161" ht="12.75" customHeight="1">
      <c r="A161" s="212" t="s">
        <v>184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4" t="s">
        <v>185</v>
      </c>
      <c r="BY161" s="215"/>
      <c r="BZ161" s="215"/>
      <c r="CA161" s="215"/>
      <c r="CB161" s="215"/>
      <c r="CC161" s="215"/>
      <c r="CD161" s="215"/>
      <c r="CE161" s="216"/>
      <c r="CF161" s="217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6"/>
      <c r="CS161" s="59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8"/>
      <c r="DF161" s="48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50"/>
      <c r="DS161" s="48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50"/>
      <c r="EF161" s="48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50"/>
      <c r="ES161" s="51" t="s">
        <v>42</v>
      </c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3"/>
    </row>
    <row r="162" spans="1:161" ht="9" customHeight="1">
      <c r="A162" s="212" t="s">
        <v>187</v>
      </c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4" t="s">
        <v>186</v>
      </c>
      <c r="BY162" s="215"/>
      <c r="BZ162" s="215"/>
      <c r="CA162" s="215"/>
      <c r="CB162" s="215"/>
      <c r="CC162" s="215"/>
      <c r="CD162" s="215"/>
      <c r="CE162" s="216"/>
      <c r="CF162" s="217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6"/>
      <c r="CS162" s="59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8"/>
      <c r="DF162" s="48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50"/>
      <c r="DS162" s="48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50"/>
      <c r="EF162" s="48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50"/>
      <c r="ES162" s="51" t="s">
        <v>42</v>
      </c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3"/>
    </row>
    <row r="163" spans="1:161" ht="8.25" customHeight="1">
      <c r="A163" s="207" t="s">
        <v>188</v>
      </c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8" t="s">
        <v>189</v>
      </c>
      <c r="BY163" s="209"/>
      <c r="BZ163" s="209"/>
      <c r="CA163" s="209"/>
      <c r="CB163" s="209"/>
      <c r="CC163" s="209"/>
      <c r="CD163" s="209"/>
      <c r="CE163" s="210"/>
      <c r="CF163" s="211" t="s">
        <v>42</v>
      </c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10"/>
      <c r="CS163" s="59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8"/>
      <c r="DF163" s="48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50"/>
      <c r="DS163" s="48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50"/>
      <c r="EF163" s="48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50"/>
      <c r="ES163" s="51" t="s">
        <v>42</v>
      </c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3"/>
    </row>
    <row r="164" spans="1:161" ht="19.5" customHeight="1">
      <c r="A164" s="212" t="s">
        <v>190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4" t="s">
        <v>191</v>
      </c>
      <c r="BY164" s="215"/>
      <c r="BZ164" s="215"/>
      <c r="CA164" s="215"/>
      <c r="CB164" s="215"/>
      <c r="CC164" s="215"/>
      <c r="CD164" s="215"/>
      <c r="CE164" s="216"/>
      <c r="CF164" s="217" t="s">
        <v>192</v>
      </c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6"/>
      <c r="CS164" s="59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8"/>
      <c r="DF164" s="48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50"/>
      <c r="DS164" s="48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50"/>
      <c r="EF164" s="48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50"/>
      <c r="ES164" s="51" t="s">
        <v>42</v>
      </c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3"/>
    </row>
    <row r="165" spans="1:161" ht="9" customHeight="1" hidden="1" thickBot="1">
      <c r="A165" s="212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24"/>
      <c r="BY165" s="225"/>
      <c r="BZ165" s="225"/>
      <c r="CA165" s="225"/>
      <c r="CB165" s="225"/>
      <c r="CC165" s="225"/>
      <c r="CD165" s="225"/>
      <c r="CE165" s="226"/>
      <c r="CF165" s="227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6"/>
      <c r="CS165" s="193"/>
      <c r="CT165" s="191"/>
      <c r="CU165" s="191"/>
      <c r="CV165" s="191"/>
      <c r="CW165" s="191"/>
      <c r="CX165" s="191"/>
      <c r="CY165" s="191"/>
      <c r="CZ165" s="191"/>
      <c r="DA165" s="191"/>
      <c r="DB165" s="191"/>
      <c r="DC165" s="191"/>
      <c r="DD165" s="191"/>
      <c r="DE165" s="192"/>
      <c r="DF165" s="181"/>
      <c r="DG165" s="182"/>
      <c r="DH165" s="182"/>
      <c r="DI165" s="182"/>
      <c r="DJ165" s="182"/>
      <c r="DK165" s="182"/>
      <c r="DL165" s="182"/>
      <c r="DM165" s="182"/>
      <c r="DN165" s="182"/>
      <c r="DO165" s="182"/>
      <c r="DP165" s="182"/>
      <c r="DQ165" s="182"/>
      <c r="DR165" s="183"/>
      <c r="DS165" s="181"/>
      <c r="DT165" s="182"/>
      <c r="DU165" s="182"/>
      <c r="DV165" s="182"/>
      <c r="DW165" s="182"/>
      <c r="DX165" s="182"/>
      <c r="DY165" s="182"/>
      <c r="DZ165" s="182"/>
      <c r="EA165" s="182"/>
      <c r="EB165" s="182"/>
      <c r="EC165" s="182"/>
      <c r="ED165" s="182"/>
      <c r="EE165" s="183"/>
      <c r="EF165" s="218"/>
      <c r="EG165" s="219"/>
      <c r="EH165" s="219"/>
      <c r="EI165" s="219"/>
      <c r="EJ165" s="219"/>
      <c r="EK165" s="219"/>
      <c r="EL165" s="219"/>
      <c r="EM165" s="219"/>
      <c r="EN165" s="219"/>
      <c r="EO165" s="219"/>
      <c r="EP165" s="219"/>
      <c r="EQ165" s="219"/>
      <c r="ER165" s="220"/>
      <c r="ES165" s="221"/>
      <c r="ET165" s="222"/>
      <c r="EU165" s="222"/>
      <c r="EV165" s="222"/>
      <c r="EW165" s="222"/>
      <c r="EX165" s="222"/>
      <c r="EY165" s="222"/>
      <c r="EZ165" s="222"/>
      <c r="FA165" s="222"/>
      <c r="FB165" s="222"/>
      <c r="FC165" s="222"/>
      <c r="FD165" s="222"/>
      <c r="FE165" s="223"/>
    </row>
    <row r="166" spans="97:135" ht="3" customHeight="1" hidden="1"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</row>
    <row r="167" spans="97:135" ht="11.25"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</row>
  </sheetData>
  <sheetProtection/>
  <mergeCells count="1146">
    <mergeCell ref="EF147:ER147"/>
    <mergeCell ref="ES147:FE147"/>
    <mergeCell ref="A147:BW147"/>
    <mergeCell ref="BX147:CE147"/>
    <mergeCell ref="CF147:CR147"/>
    <mergeCell ref="CS147:DE147"/>
    <mergeCell ref="DF147:DR147"/>
    <mergeCell ref="DS147:EE147"/>
    <mergeCell ref="EF155:ER155"/>
    <mergeCell ref="ES155:FE155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S144:FE144"/>
    <mergeCell ref="A144:BW144"/>
    <mergeCell ref="BX144:CE144"/>
    <mergeCell ref="CF144:CR144"/>
    <mergeCell ref="CS144:DE144"/>
    <mergeCell ref="DF144:DR144"/>
    <mergeCell ref="DS144:EE144"/>
    <mergeCell ref="ES145:FE145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EF144:ER144"/>
    <mergeCell ref="EF54:ER54"/>
    <mergeCell ref="ES54:FE54"/>
    <mergeCell ref="BX84:CE84"/>
    <mergeCell ref="A145:BW145"/>
    <mergeCell ref="BX145:CE145"/>
    <mergeCell ref="CF145:CR145"/>
    <mergeCell ref="CS145:DE145"/>
    <mergeCell ref="DF145:DR145"/>
    <mergeCell ref="DS145:EE145"/>
    <mergeCell ref="EF145:ER145"/>
    <mergeCell ref="A54:BW54"/>
    <mergeCell ref="BX54:CE54"/>
    <mergeCell ref="CF54:CR54"/>
    <mergeCell ref="CS54:DE54"/>
    <mergeCell ref="DF54:DR54"/>
    <mergeCell ref="DS54:EE54"/>
    <mergeCell ref="CS84:DE84"/>
    <mergeCell ref="DF84:DR84"/>
    <mergeCell ref="DS84:EE84"/>
    <mergeCell ref="EF84:ER84"/>
    <mergeCell ref="EF86:ER86"/>
    <mergeCell ref="ES84:FE84"/>
    <mergeCell ref="ES146:FE146"/>
    <mergeCell ref="A52:BW52"/>
    <mergeCell ref="BX52:CE52"/>
    <mergeCell ref="CF52:CR52"/>
    <mergeCell ref="CS52:DE52"/>
    <mergeCell ref="DF52:DR52"/>
    <mergeCell ref="DS52:EE52"/>
    <mergeCell ref="A84:BW84"/>
    <mergeCell ref="EF52:ER52"/>
    <mergeCell ref="CF84:CR84"/>
    <mergeCell ref="ES52:FE52"/>
    <mergeCell ref="A146:BW146"/>
    <mergeCell ref="BX146:CE146"/>
    <mergeCell ref="CF146:CR146"/>
    <mergeCell ref="CS146:DE146"/>
    <mergeCell ref="DF146:DR146"/>
    <mergeCell ref="DS146:EE146"/>
    <mergeCell ref="EF143:ER143"/>
    <mergeCell ref="ES143:FE143"/>
    <mergeCell ref="A142:BW142"/>
    <mergeCell ref="EF165:ER165"/>
    <mergeCell ref="ES165:FE165"/>
    <mergeCell ref="A165:BW165"/>
    <mergeCell ref="BX165:CE165"/>
    <mergeCell ref="CF165:CR165"/>
    <mergeCell ref="CS165:DE165"/>
    <mergeCell ref="DF165:DR165"/>
    <mergeCell ref="DS165:EE165"/>
    <mergeCell ref="EF163:ER163"/>
    <mergeCell ref="ES163:FE163"/>
    <mergeCell ref="A164:BW164"/>
    <mergeCell ref="BX164:CE164"/>
    <mergeCell ref="CF164:CR164"/>
    <mergeCell ref="CS164:DE164"/>
    <mergeCell ref="DF164:DR164"/>
    <mergeCell ref="DS164:EE164"/>
    <mergeCell ref="EF164:ER164"/>
    <mergeCell ref="ES164:FE164"/>
    <mergeCell ref="A163:BW163"/>
    <mergeCell ref="BX163:CE163"/>
    <mergeCell ref="CF163:CR163"/>
    <mergeCell ref="CS163:DE163"/>
    <mergeCell ref="DF163:DR163"/>
    <mergeCell ref="DS163:EE163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1:BW161"/>
    <mergeCell ref="BX161:CE161"/>
    <mergeCell ref="CF161:CR161"/>
    <mergeCell ref="CS161:DE161"/>
    <mergeCell ref="DF161:DR161"/>
    <mergeCell ref="DS161:EE161"/>
    <mergeCell ref="EF159:ER159"/>
    <mergeCell ref="ES159:FE159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A159:BW159"/>
    <mergeCell ref="BX159:CE159"/>
    <mergeCell ref="CF159:CR159"/>
    <mergeCell ref="CS159:DE159"/>
    <mergeCell ref="DF159:DR159"/>
    <mergeCell ref="DS159:EE159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57:BW157"/>
    <mergeCell ref="BX157:CE157"/>
    <mergeCell ref="CF157:CR157"/>
    <mergeCell ref="CS157:DE157"/>
    <mergeCell ref="DF157:DR157"/>
    <mergeCell ref="DS157:EE157"/>
    <mergeCell ref="EF153:ER153"/>
    <mergeCell ref="ES153:FE153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53:BW153"/>
    <mergeCell ref="BX153:CE153"/>
    <mergeCell ref="CF153:CR153"/>
    <mergeCell ref="CS153:DE153"/>
    <mergeCell ref="DF153:DR153"/>
    <mergeCell ref="DS153:EE153"/>
    <mergeCell ref="EF151:ER151"/>
    <mergeCell ref="ES151:FE151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1:BW151"/>
    <mergeCell ref="BX151:CE151"/>
    <mergeCell ref="CF151:CR151"/>
    <mergeCell ref="CS151:DE151"/>
    <mergeCell ref="DF151:DR151"/>
    <mergeCell ref="DS151:EE151"/>
    <mergeCell ref="EF149:ER149"/>
    <mergeCell ref="ES149:F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49:BW149"/>
    <mergeCell ref="BX149:CE149"/>
    <mergeCell ref="CF149:CR149"/>
    <mergeCell ref="CS149:DE149"/>
    <mergeCell ref="DF149:DR149"/>
    <mergeCell ref="DS149:EE149"/>
    <mergeCell ref="ES148:FE148"/>
    <mergeCell ref="A143:BW143"/>
    <mergeCell ref="BX143:CE143"/>
    <mergeCell ref="CF143:CR143"/>
    <mergeCell ref="CS143:DE143"/>
    <mergeCell ref="DF143:DR143"/>
    <mergeCell ref="DS143:EE143"/>
    <mergeCell ref="A148:BW148"/>
    <mergeCell ref="BX148:CE148"/>
    <mergeCell ref="CF148:CR148"/>
    <mergeCell ref="CF142:CR142"/>
    <mergeCell ref="CS142:DE142"/>
    <mergeCell ref="DF142:DR142"/>
    <mergeCell ref="DS142:EE142"/>
    <mergeCell ref="EF142:ER142"/>
    <mergeCell ref="EF148:ER148"/>
    <mergeCell ref="CS148:DE148"/>
    <mergeCell ref="DF148:DR148"/>
    <mergeCell ref="DS148:EE148"/>
    <mergeCell ref="EF146:ER146"/>
    <mergeCell ref="ES142:FE142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BX142:CE142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7:BW137"/>
    <mergeCell ref="BX137:CE137"/>
    <mergeCell ref="CF137:CR137"/>
    <mergeCell ref="CS137:DE137"/>
    <mergeCell ref="DF137:DR137"/>
    <mergeCell ref="DS137:EE137"/>
    <mergeCell ref="EF136:ER136"/>
    <mergeCell ref="ES136:FE136"/>
    <mergeCell ref="A136:BW136"/>
    <mergeCell ref="BX136:CE136"/>
    <mergeCell ref="CF136:CR136"/>
    <mergeCell ref="CS136:DE136"/>
    <mergeCell ref="DF136:DR136"/>
    <mergeCell ref="DS136:EE136"/>
    <mergeCell ref="EF135:ER135"/>
    <mergeCell ref="ES135:FE135"/>
    <mergeCell ref="A135:BW135"/>
    <mergeCell ref="BX135:CE135"/>
    <mergeCell ref="CF135:CR135"/>
    <mergeCell ref="CS135:DE135"/>
    <mergeCell ref="DF135:DR135"/>
    <mergeCell ref="DS135:EE135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3:BW133"/>
    <mergeCell ref="BX133:CE133"/>
    <mergeCell ref="CF133:CR133"/>
    <mergeCell ref="CS133:DE133"/>
    <mergeCell ref="DF133:DR133"/>
    <mergeCell ref="DS133:EE133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1:BW131"/>
    <mergeCell ref="BX131:CE131"/>
    <mergeCell ref="CF131:CR131"/>
    <mergeCell ref="CS131:DE131"/>
    <mergeCell ref="DF131:DR131"/>
    <mergeCell ref="DS131:EE131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29:BW129"/>
    <mergeCell ref="BX129:CE129"/>
    <mergeCell ref="CF129:CR129"/>
    <mergeCell ref="CS129:DE129"/>
    <mergeCell ref="DF129:DR129"/>
    <mergeCell ref="DS129:EE129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7:BW127"/>
    <mergeCell ref="BX127:CE127"/>
    <mergeCell ref="CF127:CR127"/>
    <mergeCell ref="CS127:DE127"/>
    <mergeCell ref="DF127:DR127"/>
    <mergeCell ref="DS127:EE127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5:BW125"/>
    <mergeCell ref="BX125:CE125"/>
    <mergeCell ref="CF125:CR125"/>
    <mergeCell ref="CS125:DE125"/>
    <mergeCell ref="DF125:DR125"/>
    <mergeCell ref="DS125:EE125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3:BW123"/>
    <mergeCell ref="BX123:CE123"/>
    <mergeCell ref="CF123:CR123"/>
    <mergeCell ref="CS123:DE123"/>
    <mergeCell ref="DF123:DR123"/>
    <mergeCell ref="DS123:EE123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1:BW121"/>
    <mergeCell ref="BX121:CE121"/>
    <mergeCell ref="CF121:CR121"/>
    <mergeCell ref="CS121:DE121"/>
    <mergeCell ref="DF121:DR121"/>
    <mergeCell ref="DS121:EE121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19:BW119"/>
    <mergeCell ref="BX119:CE119"/>
    <mergeCell ref="CF119:CR119"/>
    <mergeCell ref="CS119:DE119"/>
    <mergeCell ref="DF119:DR119"/>
    <mergeCell ref="DS119:EE119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7:BW117"/>
    <mergeCell ref="BX117:CE117"/>
    <mergeCell ref="CF117:CR117"/>
    <mergeCell ref="CS117:DE117"/>
    <mergeCell ref="DF117:DR117"/>
    <mergeCell ref="DS117:EE117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5:BW115"/>
    <mergeCell ref="BX115:CE115"/>
    <mergeCell ref="CF115:CR115"/>
    <mergeCell ref="CS115:DE115"/>
    <mergeCell ref="DF115:DR115"/>
    <mergeCell ref="DS115:EE115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BX113:CE113"/>
    <mergeCell ref="CF113:CR113"/>
    <mergeCell ref="CS113:DE113"/>
    <mergeCell ref="DF113:DR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9:BW109"/>
    <mergeCell ref="BX109:CE109"/>
    <mergeCell ref="CF109:CR109"/>
    <mergeCell ref="CS109:DE109"/>
    <mergeCell ref="DF109:DR109"/>
    <mergeCell ref="DS109:EE109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7:BW107"/>
    <mergeCell ref="BX107:CE107"/>
    <mergeCell ref="CF107:CR107"/>
    <mergeCell ref="CS107:DE107"/>
    <mergeCell ref="DF107:DR107"/>
    <mergeCell ref="DS107:EE107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3:BW103"/>
    <mergeCell ref="BX103:CE103"/>
    <mergeCell ref="CF103:CR103"/>
    <mergeCell ref="CS103:DE103"/>
    <mergeCell ref="DF103:DR103"/>
    <mergeCell ref="DS103:EE10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1:BW101"/>
    <mergeCell ref="BX101:CE101"/>
    <mergeCell ref="CF101:CR101"/>
    <mergeCell ref="CS101:DE101"/>
    <mergeCell ref="DF101:DR101"/>
    <mergeCell ref="DS101:EE101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EF97:ER97"/>
    <mergeCell ref="ES97:FE97"/>
    <mergeCell ref="A97:BW97"/>
    <mergeCell ref="BX97:CE97"/>
    <mergeCell ref="CF97:CR97"/>
    <mergeCell ref="CS97:DE97"/>
    <mergeCell ref="DF97:DR97"/>
    <mergeCell ref="DS97:EE97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F94:ER94"/>
    <mergeCell ref="ES94:FE94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EF87:ER87"/>
    <mergeCell ref="ES87:FE87"/>
    <mergeCell ref="A86:BW86"/>
    <mergeCell ref="A88:BW88"/>
    <mergeCell ref="BX88:CE88"/>
    <mergeCell ref="CF88:CR88"/>
    <mergeCell ref="CS88:DE88"/>
    <mergeCell ref="DF88:DR88"/>
    <mergeCell ref="DS88:EE88"/>
    <mergeCell ref="EF88:ER88"/>
    <mergeCell ref="A87:BW87"/>
    <mergeCell ref="BX87:CE87"/>
    <mergeCell ref="CF87:CR87"/>
    <mergeCell ref="CS87:DE87"/>
    <mergeCell ref="DF87:DR87"/>
    <mergeCell ref="DS87:EE87"/>
    <mergeCell ref="BX86:CE86"/>
    <mergeCell ref="CF86:CR86"/>
    <mergeCell ref="CS86:DE86"/>
    <mergeCell ref="DF86:DR86"/>
    <mergeCell ref="EF82:ER82"/>
    <mergeCell ref="ES82:FE82"/>
    <mergeCell ref="EF83:ER83"/>
    <mergeCell ref="ES83:FE83"/>
    <mergeCell ref="ES86:FE86"/>
    <mergeCell ref="DS86:EE86"/>
    <mergeCell ref="A83:BW83"/>
    <mergeCell ref="BX83:CE83"/>
    <mergeCell ref="CF83:CR83"/>
    <mergeCell ref="CS83:DE83"/>
    <mergeCell ref="DF83:DR83"/>
    <mergeCell ref="DS83:EE83"/>
    <mergeCell ref="A82:BW82"/>
    <mergeCell ref="BX82:CE82"/>
    <mergeCell ref="CF82:CR82"/>
    <mergeCell ref="CS82:DE82"/>
    <mergeCell ref="DF82:DR82"/>
    <mergeCell ref="DS82:EE82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EF69:ER70"/>
    <mergeCell ref="ES69:FE70"/>
    <mergeCell ref="A70:BW70"/>
    <mergeCell ref="A71:BW71"/>
    <mergeCell ref="BX71:CE71"/>
    <mergeCell ref="CF71:CR71"/>
    <mergeCell ref="CS71:DE71"/>
    <mergeCell ref="DF71:DR71"/>
    <mergeCell ref="DS71:EE71"/>
    <mergeCell ref="EF71:ER71"/>
    <mergeCell ref="A69:BW69"/>
    <mergeCell ref="BX69:CE70"/>
    <mergeCell ref="CF69:CR70"/>
    <mergeCell ref="CS69:DE70"/>
    <mergeCell ref="DF69:DR70"/>
    <mergeCell ref="DS69:EE70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A65:BW65"/>
    <mergeCell ref="A66:BW66"/>
    <mergeCell ref="BX66:CE66"/>
    <mergeCell ref="CF66:CR66"/>
    <mergeCell ref="CS66:DE66"/>
    <mergeCell ref="DF66:DR66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S58:FE58"/>
    <mergeCell ref="A59:BW59"/>
    <mergeCell ref="BX59:CE60"/>
    <mergeCell ref="CF59:CR60"/>
    <mergeCell ref="CS59:DE60"/>
    <mergeCell ref="DF59:DR60"/>
    <mergeCell ref="DS59:EE60"/>
    <mergeCell ref="EF59:ER60"/>
    <mergeCell ref="ES59:FE60"/>
    <mergeCell ref="A60:BW60"/>
    <mergeCell ref="EF56:ER57"/>
    <mergeCell ref="ES56:FE57"/>
    <mergeCell ref="A57:BW57"/>
    <mergeCell ref="A58:BW58"/>
    <mergeCell ref="BX58:CE58"/>
    <mergeCell ref="CF58:CR58"/>
    <mergeCell ref="CS58:DE58"/>
    <mergeCell ref="DF58:DR58"/>
    <mergeCell ref="DS58:EE58"/>
    <mergeCell ref="EF58:ER58"/>
    <mergeCell ref="A56:BW56"/>
    <mergeCell ref="BX56:CE57"/>
    <mergeCell ref="CF56:CR57"/>
    <mergeCell ref="CS56:DE57"/>
    <mergeCell ref="DF56:DR57"/>
    <mergeCell ref="DS56:EE57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7:ER47"/>
    <mergeCell ref="ES47:FE47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A41:BW41"/>
    <mergeCell ref="BX41:CE42"/>
    <mergeCell ref="CF41:CR42"/>
    <mergeCell ref="CS41:DE42"/>
    <mergeCell ref="DF41:DR42"/>
    <mergeCell ref="DS41:EE42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4:ER34"/>
    <mergeCell ref="ES34:FE34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4:BW34"/>
    <mergeCell ref="BX34:CE34"/>
    <mergeCell ref="CF34:CR34"/>
    <mergeCell ref="CS34:DE34"/>
    <mergeCell ref="DF34:DR34"/>
    <mergeCell ref="DS34:EE34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2:BW32"/>
    <mergeCell ref="BX32:CE32"/>
    <mergeCell ref="CF32:CR32"/>
    <mergeCell ref="CS32:DE32"/>
    <mergeCell ref="DF32:DR32"/>
    <mergeCell ref="DS32:EE32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0:BW30"/>
    <mergeCell ref="BX30:CE30"/>
    <mergeCell ref="CF30:CR30"/>
    <mergeCell ref="CS30:DE30"/>
    <mergeCell ref="DF30:DR30"/>
    <mergeCell ref="DS30:EE30"/>
    <mergeCell ref="EF29:ER29"/>
    <mergeCell ref="ES29:FE29"/>
    <mergeCell ref="A29:BW29"/>
    <mergeCell ref="BX29:CE29"/>
    <mergeCell ref="CF29:CR29"/>
    <mergeCell ref="CS29:DE29"/>
    <mergeCell ref="DF29:DR29"/>
    <mergeCell ref="DS29:EE29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O24:DR24"/>
    <mergeCell ref="DS24:DX24"/>
    <mergeCell ref="DY24:EA24"/>
    <mergeCell ref="EB24:EE24"/>
    <mergeCell ref="EF24:EK24"/>
    <mergeCell ref="EL24:EN24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EE16:EP16"/>
    <mergeCell ref="ES16:FE16"/>
    <mergeCell ref="EE17:EP17"/>
    <mergeCell ref="ES17:FE17"/>
    <mergeCell ref="K18:DP18"/>
    <mergeCell ref="EE18:EP18"/>
    <mergeCell ref="ES18:FE18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DW7:EI7"/>
    <mergeCell ref="EL7:FE7"/>
    <mergeCell ref="DW8:DX8"/>
    <mergeCell ref="DY8:EA8"/>
    <mergeCell ref="EB8:EC8"/>
    <mergeCell ref="EE8:ES8"/>
    <mergeCell ref="ET8:EV8"/>
    <mergeCell ref="EW8:EY8"/>
    <mergeCell ref="DW1:FE1"/>
    <mergeCell ref="DW2:FE2"/>
    <mergeCell ref="DW3:FE3"/>
    <mergeCell ref="DW4:FE4"/>
    <mergeCell ref="DW5:FE5"/>
    <mergeCell ref="DW6:EI6"/>
    <mergeCell ref="EL6:FE6"/>
    <mergeCell ref="BX48:CE48"/>
    <mergeCell ref="A48:BW48"/>
    <mergeCell ref="ES48:FE48"/>
    <mergeCell ref="EF48:ER48"/>
    <mergeCell ref="DS48:EE48"/>
    <mergeCell ref="DF48:DR48"/>
    <mergeCell ref="CS48:DE48"/>
    <mergeCell ref="CF48:CR48"/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100:ER100"/>
    <mergeCell ref="ES100:FE100"/>
    <mergeCell ref="A100:BW100"/>
    <mergeCell ref="BX100:CE100"/>
    <mergeCell ref="CF100:CR100"/>
    <mergeCell ref="CS100:DE100"/>
    <mergeCell ref="DF100:DR100"/>
    <mergeCell ref="DS100:EE10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22">
      <selection activeCell="BF51" sqref="BF51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35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12"/>
    </row>
    <row r="2" spans="1:162" s="2" customFormat="1" ht="11.25">
      <c r="A2" s="5"/>
      <c r="B2" s="254" t="s">
        <v>230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255" t="s">
        <v>231</v>
      </c>
      <c r="B4" s="255"/>
      <c r="C4" s="255"/>
      <c r="D4" s="255"/>
      <c r="E4" s="255"/>
      <c r="F4" s="255"/>
      <c r="G4" s="255"/>
      <c r="H4" s="256"/>
      <c r="I4" s="267" t="s">
        <v>0</v>
      </c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8"/>
      <c r="CN4" s="273" t="s">
        <v>232</v>
      </c>
      <c r="CO4" s="255"/>
      <c r="CP4" s="255"/>
      <c r="CQ4" s="255"/>
      <c r="CR4" s="255"/>
      <c r="CS4" s="255"/>
      <c r="CT4" s="255"/>
      <c r="CU4" s="256"/>
      <c r="CV4" s="273" t="s">
        <v>233</v>
      </c>
      <c r="CW4" s="255"/>
      <c r="CX4" s="255"/>
      <c r="CY4" s="255"/>
      <c r="CZ4" s="255"/>
      <c r="DA4" s="255"/>
      <c r="DB4" s="255"/>
      <c r="DC4" s="255"/>
      <c r="DD4" s="255"/>
      <c r="DE4" s="256"/>
      <c r="DF4" s="328" t="s">
        <v>234</v>
      </c>
      <c r="DG4" s="278" t="s">
        <v>10</v>
      </c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</row>
    <row r="5" spans="1:162" s="3" customFormat="1" ht="11.25">
      <c r="A5" s="257"/>
      <c r="B5" s="257"/>
      <c r="C5" s="257"/>
      <c r="D5" s="257"/>
      <c r="E5" s="257"/>
      <c r="F5" s="257"/>
      <c r="G5" s="257"/>
      <c r="H5" s="258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70"/>
      <c r="CN5" s="274"/>
      <c r="CO5" s="257"/>
      <c r="CP5" s="257"/>
      <c r="CQ5" s="257"/>
      <c r="CR5" s="257"/>
      <c r="CS5" s="257"/>
      <c r="CT5" s="257"/>
      <c r="CU5" s="258"/>
      <c r="CV5" s="274"/>
      <c r="CW5" s="257"/>
      <c r="CX5" s="257"/>
      <c r="CY5" s="257"/>
      <c r="CZ5" s="257"/>
      <c r="DA5" s="257"/>
      <c r="DB5" s="257"/>
      <c r="DC5" s="257"/>
      <c r="DD5" s="257"/>
      <c r="DE5" s="258"/>
      <c r="DF5" s="329"/>
      <c r="DG5" s="280" t="s">
        <v>4</v>
      </c>
      <c r="DH5" s="281"/>
      <c r="DI5" s="281"/>
      <c r="DJ5" s="281"/>
      <c r="DK5" s="281"/>
      <c r="DL5" s="281"/>
      <c r="DM5" s="282" t="s">
        <v>195</v>
      </c>
      <c r="DN5" s="282"/>
      <c r="DO5" s="282"/>
      <c r="DP5" s="283" t="s">
        <v>5</v>
      </c>
      <c r="DQ5" s="283"/>
      <c r="DR5" s="283"/>
      <c r="DS5" s="284"/>
      <c r="DT5" s="280" t="s">
        <v>4</v>
      </c>
      <c r="DU5" s="281"/>
      <c r="DV5" s="281"/>
      <c r="DW5" s="281"/>
      <c r="DX5" s="281"/>
      <c r="DY5" s="281"/>
      <c r="DZ5" s="282" t="s">
        <v>196</v>
      </c>
      <c r="EA5" s="282"/>
      <c r="EB5" s="282"/>
      <c r="EC5" s="283" t="s">
        <v>5</v>
      </c>
      <c r="ED5" s="283"/>
      <c r="EE5" s="283"/>
      <c r="EF5" s="284"/>
      <c r="EG5" s="280" t="s">
        <v>4</v>
      </c>
      <c r="EH5" s="281"/>
      <c r="EI5" s="281"/>
      <c r="EJ5" s="281"/>
      <c r="EK5" s="281"/>
      <c r="EL5" s="281"/>
      <c r="EM5" s="282" t="s">
        <v>308</v>
      </c>
      <c r="EN5" s="282"/>
      <c r="EO5" s="282"/>
      <c r="EP5" s="283" t="s">
        <v>5</v>
      </c>
      <c r="EQ5" s="283"/>
      <c r="ER5" s="283"/>
      <c r="ES5" s="284"/>
      <c r="ET5" s="273" t="s">
        <v>9</v>
      </c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</row>
    <row r="6" spans="1:162" s="2" customFormat="1" ht="78" customHeight="1">
      <c r="A6" s="259"/>
      <c r="B6" s="259"/>
      <c r="C6" s="259"/>
      <c r="D6" s="259"/>
      <c r="E6" s="259"/>
      <c r="F6" s="259"/>
      <c r="G6" s="259"/>
      <c r="H6" s="26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2"/>
      <c r="CN6" s="275"/>
      <c r="CO6" s="259"/>
      <c r="CP6" s="259"/>
      <c r="CQ6" s="259"/>
      <c r="CR6" s="259"/>
      <c r="CS6" s="259"/>
      <c r="CT6" s="259"/>
      <c r="CU6" s="260"/>
      <c r="CV6" s="275"/>
      <c r="CW6" s="259"/>
      <c r="CX6" s="259"/>
      <c r="CY6" s="259"/>
      <c r="CZ6" s="259"/>
      <c r="DA6" s="259"/>
      <c r="DB6" s="259"/>
      <c r="DC6" s="259"/>
      <c r="DD6" s="259"/>
      <c r="DE6" s="260"/>
      <c r="DF6" s="330"/>
      <c r="DG6" s="285" t="s">
        <v>235</v>
      </c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7"/>
      <c r="DT6" s="285" t="s">
        <v>236</v>
      </c>
      <c r="DU6" s="286"/>
      <c r="DV6" s="286"/>
      <c r="DW6" s="286"/>
      <c r="DX6" s="286"/>
      <c r="DY6" s="286"/>
      <c r="DZ6" s="286"/>
      <c r="EA6" s="286"/>
      <c r="EB6" s="286"/>
      <c r="EC6" s="286"/>
      <c r="ED6" s="286"/>
      <c r="EE6" s="286"/>
      <c r="EF6" s="287"/>
      <c r="EG6" s="285" t="s">
        <v>237</v>
      </c>
      <c r="EH6" s="286"/>
      <c r="EI6" s="286"/>
      <c r="EJ6" s="286"/>
      <c r="EK6" s="286"/>
      <c r="EL6" s="286"/>
      <c r="EM6" s="286"/>
      <c r="EN6" s="286"/>
      <c r="EO6" s="286"/>
      <c r="EP6" s="286"/>
      <c r="EQ6" s="286"/>
      <c r="ER6" s="286"/>
      <c r="ES6" s="287"/>
      <c r="ET6" s="275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</row>
    <row r="7" spans="1:162" s="3" customFormat="1" ht="12" thickBot="1">
      <c r="A7" s="288" t="s">
        <v>11</v>
      </c>
      <c r="B7" s="288"/>
      <c r="C7" s="288"/>
      <c r="D7" s="288"/>
      <c r="E7" s="288"/>
      <c r="F7" s="288"/>
      <c r="G7" s="288"/>
      <c r="H7" s="289"/>
      <c r="I7" s="288" t="s">
        <v>12</v>
      </c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9"/>
      <c r="CN7" s="290" t="s">
        <v>13</v>
      </c>
      <c r="CO7" s="291"/>
      <c r="CP7" s="291"/>
      <c r="CQ7" s="291"/>
      <c r="CR7" s="291"/>
      <c r="CS7" s="291"/>
      <c r="CT7" s="291"/>
      <c r="CU7" s="292"/>
      <c r="CV7" s="290" t="s">
        <v>14</v>
      </c>
      <c r="CW7" s="291"/>
      <c r="CX7" s="291"/>
      <c r="CY7" s="291"/>
      <c r="CZ7" s="291"/>
      <c r="DA7" s="291"/>
      <c r="DB7" s="291"/>
      <c r="DC7" s="291"/>
      <c r="DD7" s="291"/>
      <c r="DE7" s="292"/>
      <c r="DF7" s="37" t="s">
        <v>15</v>
      </c>
      <c r="DG7" s="290" t="s">
        <v>17</v>
      </c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2"/>
      <c r="DT7" s="290" t="s">
        <v>18</v>
      </c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2"/>
      <c r="EG7" s="290" t="s">
        <v>312</v>
      </c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2"/>
      <c r="ET7" s="290" t="s">
        <v>313</v>
      </c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</row>
    <row r="8" spans="1:162" s="2" customFormat="1" ht="14.25" customHeight="1">
      <c r="A8" s="209">
        <v>1</v>
      </c>
      <c r="B8" s="209"/>
      <c r="C8" s="209"/>
      <c r="D8" s="209"/>
      <c r="E8" s="209"/>
      <c r="F8" s="209"/>
      <c r="G8" s="209"/>
      <c r="H8" s="210"/>
      <c r="I8" s="293" t="s">
        <v>238</v>
      </c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94" t="s">
        <v>239</v>
      </c>
      <c r="CO8" s="295"/>
      <c r="CP8" s="295"/>
      <c r="CQ8" s="295"/>
      <c r="CR8" s="295"/>
      <c r="CS8" s="295"/>
      <c r="CT8" s="295"/>
      <c r="CU8" s="296"/>
      <c r="CV8" s="297" t="s">
        <v>42</v>
      </c>
      <c r="CW8" s="298"/>
      <c r="CX8" s="298"/>
      <c r="CY8" s="298"/>
      <c r="CZ8" s="298"/>
      <c r="DA8" s="298"/>
      <c r="DB8" s="298"/>
      <c r="DC8" s="298"/>
      <c r="DD8" s="298"/>
      <c r="DE8" s="299"/>
      <c r="DF8" s="38"/>
      <c r="DG8" s="300">
        <f>DG15</f>
        <v>33996854.61</v>
      </c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2"/>
      <c r="DT8" s="300">
        <f>DT15</f>
        <v>29083753.009999998</v>
      </c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2"/>
      <c r="EG8" s="300">
        <f>EG15</f>
        <v>29427176.009999998</v>
      </c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2"/>
      <c r="ET8" s="303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4"/>
    </row>
    <row r="9" spans="1:162" ht="117" customHeight="1">
      <c r="A9" s="215" t="s">
        <v>240</v>
      </c>
      <c r="B9" s="215"/>
      <c r="C9" s="215"/>
      <c r="D9" s="215"/>
      <c r="E9" s="215"/>
      <c r="F9" s="215"/>
      <c r="G9" s="215"/>
      <c r="H9" s="216"/>
      <c r="I9" s="276" t="s">
        <v>241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14" t="s">
        <v>242</v>
      </c>
      <c r="CO9" s="215"/>
      <c r="CP9" s="215"/>
      <c r="CQ9" s="215"/>
      <c r="CR9" s="215"/>
      <c r="CS9" s="215"/>
      <c r="CT9" s="215"/>
      <c r="CU9" s="216"/>
      <c r="CV9" s="217" t="s">
        <v>42</v>
      </c>
      <c r="CW9" s="215"/>
      <c r="CX9" s="215"/>
      <c r="CY9" s="215"/>
      <c r="CZ9" s="215"/>
      <c r="DA9" s="215"/>
      <c r="DB9" s="215"/>
      <c r="DC9" s="215"/>
      <c r="DD9" s="215"/>
      <c r="DE9" s="216"/>
      <c r="DF9" s="39"/>
      <c r="DG9" s="30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6"/>
      <c r="DT9" s="30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6"/>
      <c r="EG9" s="278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306"/>
      <c r="ET9" s="234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307"/>
    </row>
    <row r="10" spans="1:162" s="4" customFormat="1" ht="31.5" customHeight="1">
      <c r="A10" s="215" t="s">
        <v>243</v>
      </c>
      <c r="B10" s="215"/>
      <c r="C10" s="215"/>
      <c r="D10" s="215"/>
      <c r="E10" s="215"/>
      <c r="F10" s="215"/>
      <c r="G10" s="215"/>
      <c r="H10" s="216"/>
      <c r="I10" s="276" t="s">
        <v>244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14" t="s">
        <v>245</v>
      </c>
      <c r="CO10" s="215"/>
      <c r="CP10" s="215"/>
      <c r="CQ10" s="215"/>
      <c r="CR10" s="215"/>
      <c r="CS10" s="215"/>
      <c r="CT10" s="215"/>
      <c r="CU10" s="216"/>
      <c r="CV10" s="217" t="s">
        <v>42</v>
      </c>
      <c r="CW10" s="215"/>
      <c r="CX10" s="215"/>
      <c r="CY10" s="215"/>
      <c r="CZ10" s="215"/>
      <c r="DA10" s="215"/>
      <c r="DB10" s="215"/>
      <c r="DC10" s="215"/>
      <c r="DD10" s="215"/>
      <c r="DE10" s="216"/>
      <c r="DF10" s="39"/>
      <c r="DG10" s="234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9"/>
      <c r="DT10" s="234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9"/>
      <c r="EG10" s="234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9"/>
      <c r="ET10" s="30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307"/>
    </row>
    <row r="11" spans="1:162" s="4" customFormat="1" ht="23.25" customHeight="1">
      <c r="A11" s="215" t="s">
        <v>246</v>
      </c>
      <c r="B11" s="215"/>
      <c r="C11" s="215"/>
      <c r="D11" s="215"/>
      <c r="E11" s="215"/>
      <c r="F11" s="215"/>
      <c r="G11" s="215"/>
      <c r="H11" s="216"/>
      <c r="I11" s="276" t="s">
        <v>247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14" t="s">
        <v>248</v>
      </c>
      <c r="CO11" s="215"/>
      <c r="CP11" s="215"/>
      <c r="CQ11" s="215"/>
      <c r="CR11" s="215"/>
      <c r="CS11" s="215"/>
      <c r="CT11" s="215"/>
      <c r="CU11" s="216"/>
      <c r="CV11" s="217" t="s">
        <v>42</v>
      </c>
      <c r="CW11" s="215"/>
      <c r="CX11" s="215"/>
      <c r="CY11" s="215"/>
      <c r="CZ11" s="215"/>
      <c r="DA11" s="215"/>
      <c r="DB11" s="215"/>
      <c r="DC11" s="215"/>
      <c r="DD11" s="215"/>
      <c r="DE11" s="216"/>
      <c r="DF11" s="39"/>
      <c r="DG11" s="234">
        <f>14955803.4-DG16</f>
        <v>10513003.4</v>
      </c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9"/>
      <c r="DT11" s="234">
        <f>15635698.4-DT16</f>
        <v>11108898.4</v>
      </c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9"/>
      <c r="EG11" s="234">
        <f>15979121.4-EG16</f>
        <v>11452321.4</v>
      </c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9"/>
      <c r="ET11" s="30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307"/>
    </row>
    <row r="12" spans="1:162" ht="32.25" customHeight="1">
      <c r="A12" s="215" t="s">
        <v>249</v>
      </c>
      <c r="B12" s="215"/>
      <c r="C12" s="215"/>
      <c r="D12" s="215"/>
      <c r="E12" s="215"/>
      <c r="F12" s="215"/>
      <c r="G12" s="215"/>
      <c r="H12" s="216"/>
      <c r="I12" s="276" t="s">
        <v>250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14" t="s">
        <v>251</v>
      </c>
      <c r="CO12" s="215"/>
      <c r="CP12" s="215"/>
      <c r="CQ12" s="215"/>
      <c r="CR12" s="215"/>
      <c r="CS12" s="215"/>
      <c r="CT12" s="215"/>
      <c r="CU12" s="216"/>
      <c r="CV12" s="217" t="s">
        <v>42</v>
      </c>
      <c r="CW12" s="215"/>
      <c r="CX12" s="215"/>
      <c r="CY12" s="215"/>
      <c r="CZ12" s="215"/>
      <c r="DA12" s="215"/>
      <c r="DB12" s="215"/>
      <c r="DC12" s="215"/>
      <c r="DD12" s="215"/>
      <c r="DE12" s="216"/>
      <c r="DF12" s="39"/>
      <c r="DG12" s="234">
        <f>13400987.81+0.08+3791041.64+1814583.68+34438</f>
        <v>19041051.21</v>
      </c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9"/>
      <c r="DT12" s="234">
        <v>13448054.61</v>
      </c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9"/>
      <c r="EG12" s="234">
        <v>13448054.61</v>
      </c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9"/>
      <c r="ET12" s="30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307"/>
    </row>
    <row r="13" spans="1:162" ht="30" customHeight="1">
      <c r="A13" s="215" t="s">
        <v>252</v>
      </c>
      <c r="B13" s="215"/>
      <c r="C13" s="215"/>
      <c r="D13" s="215"/>
      <c r="E13" s="215"/>
      <c r="F13" s="215"/>
      <c r="G13" s="215"/>
      <c r="H13" s="216"/>
      <c r="I13" s="310" t="s">
        <v>253</v>
      </c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4" t="s">
        <v>254</v>
      </c>
      <c r="CO13" s="215"/>
      <c r="CP13" s="215"/>
      <c r="CQ13" s="215"/>
      <c r="CR13" s="215"/>
      <c r="CS13" s="215"/>
      <c r="CT13" s="215"/>
      <c r="CU13" s="216"/>
      <c r="CV13" s="217" t="s">
        <v>42</v>
      </c>
      <c r="CW13" s="215"/>
      <c r="CX13" s="215"/>
      <c r="CY13" s="215"/>
      <c r="CZ13" s="215"/>
      <c r="DA13" s="215"/>
      <c r="DB13" s="215"/>
      <c r="DC13" s="215"/>
      <c r="DD13" s="215"/>
      <c r="DE13" s="216"/>
      <c r="DF13" s="39"/>
      <c r="DG13" s="234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9"/>
      <c r="DT13" s="234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9"/>
      <c r="EG13" s="234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9"/>
      <c r="ET13" s="30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307"/>
    </row>
    <row r="14" spans="1:162" ht="20.25" customHeight="1">
      <c r="A14" s="215" t="s">
        <v>255</v>
      </c>
      <c r="B14" s="215"/>
      <c r="C14" s="215"/>
      <c r="D14" s="215"/>
      <c r="E14" s="215"/>
      <c r="F14" s="215"/>
      <c r="G14" s="215"/>
      <c r="H14" s="216"/>
      <c r="I14" s="311" t="s">
        <v>256</v>
      </c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214" t="s">
        <v>257</v>
      </c>
      <c r="CO14" s="215"/>
      <c r="CP14" s="215"/>
      <c r="CQ14" s="215"/>
      <c r="CR14" s="215"/>
      <c r="CS14" s="215"/>
      <c r="CT14" s="215"/>
      <c r="CU14" s="216"/>
      <c r="CV14" s="217" t="s">
        <v>42</v>
      </c>
      <c r="CW14" s="215"/>
      <c r="CX14" s="215"/>
      <c r="CY14" s="215"/>
      <c r="CZ14" s="215"/>
      <c r="DA14" s="215"/>
      <c r="DB14" s="215"/>
      <c r="DC14" s="215"/>
      <c r="DD14" s="215"/>
      <c r="DE14" s="216"/>
      <c r="DF14" s="39"/>
      <c r="DG14" s="234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9"/>
      <c r="DT14" s="234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9"/>
      <c r="EG14" s="234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9"/>
      <c r="ET14" s="30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307"/>
    </row>
    <row r="15" spans="1:162" ht="14.25" customHeight="1">
      <c r="A15" s="215" t="s">
        <v>258</v>
      </c>
      <c r="B15" s="215"/>
      <c r="C15" s="215"/>
      <c r="D15" s="215"/>
      <c r="E15" s="215"/>
      <c r="F15" s="215"/>
      <c r="G15" s="215"/>
      <c r="H15" s="216"/>
      <c r="I15" s="311" t="s">
        <v>259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214" t="s">
        <v>260</v>
      </c>
      <c r="CO15" s="215"/>
      <c r="CP15" s="215"/>
      <c r="CQ15" s="215"/>
      <c r="CR15" s="215"/>
      <c r="CS15" s="215"/>
      <c r="CT15" s="215"/>
      <c r="CU15" s="216"/>
      <c r="CV15" s="217" t="s">
        <v>42</v>
      </c>
      <c r="CW15" s="215"/>
      <c r="CX15" s="215"/>
      <c r="CY15" s="215"/>
      <c r="CZ15" s="215"/>
      <c r="DA15" s="215"/>
      <c r="DB15" s="215"/>
      <c r="DC15" s="215"/>
      <c r="DD15" s="215"/>
      <c r="DE15" s="216"/>
      <c r="DF15" s="39"/>
      <c r="DG15" s="234">
        <f>DG11+DG12+DG16</f>
        <v>33996854.61</v>
      </c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9"/>
      <c r="DT15" s="234">
        <f>DT11+DT12+DT16</f>
        <v>29083753.009999998</v>
      </c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9"/>
      <c r="EG15" s="234">
        <f>EG11+EG12+EG16</f>
        <v>29427176.009999998</v>
      </c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9"/>
      <c r="ET15" s="30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307"/>
    </row>
    <row r="16" spans="1:162" ht="21.75" customHeight="1">
      <c r="A16" s="215" t="s">
        <v>261</v>
      </c>
      <c r="B16" s="215"/>
      <c r="C16" s="215"/>
      <c r="D16" s="215"/>
      <c r="E16" s="215"/>
      <c r="F16" s="215"/>
      <c r="G16" s="215"/>
      <c r="H16" s="216"/>
      <c r="I16" s="310" t="s">
        <v>262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4" t="s">
        <v>263</v>
      </c>
      <c r="CO16" s="215"/>
      <c r="CP16" s="215"/>
      <c r="CQ16" s="215"/>
      <c r="CR16" s="215"/>
      <c r="CS16" s="215"/>
      <c r="CT16" s="215"/>
      <c r="CU16" s="216"/>
      <c r="CV16" s="217" t="s">
        <v>42</v>
      </c>
      <c r="CW16" s="215"/>
      <c r="CX16" s="215"/>
      <c r="CY16" s="215"/>
      <c r="CZ16" s="215"/>
      <c r="DA16" s="215"/>
      <c r="DB16" s="215"/>
      <c r="DC16" s="215"/>
      <c r="DD16" s="215"/>
      <c r="DE16" s="216"/>
      <c r="DF16" s="39" t="s">
        <v>319</v>
      </c>
      <c r="DG16" s="305">
        <v>4442800</v>
      </c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6"/>
      <c r="DT16" s="48">
        <v>4526800</v>
      </c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50"/>
      <c r="EG16" s="204">
        <v>4526800</v>
      </c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6"/>
      <c r="ET16" s="30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307"/>
    </row>
    <row r="17" spans="1:162" ht="19.5" customHeight="1">
      <c r="A17" s="215" t="s">
        <v>264</v>
      </c>
      <c r="B17" s="215"/>
      <c r="C17" s="215"/>
      <c r="D17" s="215"/>
      <c r="E17" s="215"/>
      <c r="F17" s="215"/>
      <c r="G17" s="215"/>
      <c r="H17" s="216"/>
      <c r="I17" s="311" t="s">
        <v>256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214" t="s">
        <v>265</v>
      </c>
      <c r="CO17" s="215"/>
      <c r="CP17" s="215"/>
      <c r="CQ17" s="215"/>
      <c r="CR17" s="215"/>
      <c r="CS17" s="215"/>
      <c r="CT17" s="215"/>
      <c r="CU17" s="216"/>
      <c r="CV17" s="217" t="s">
        <v>42</v>
      </c>
      <c r="CW17" s="215"/>
      <c r="CX17" s="215"/>
      <c r="CY17" s="215"/>
      <c r="CZ17" s="215"/>
      <c r="DA17" s="215"/>
      <c r="DB17" s="215"/>
      <c r="DC17" s="215"/>
      <c r="DD17" s="215"/>
      <c r="DE17" s="216"/>
      <c r="DF17" s="39"/>
      <c r="DG17" s="30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6"/>
      <c r="DT17" s="30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6"/>
      <c r="EG17" s="30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6"/>
      <c r="ET17" s="30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307"/>
    </row>
    <row r="18" spans="1:162" ht="18" customHeight="1">
      <c r="A18" s="215" t="s">
        <v>266</v>
      </c>
      <c r="B18" s="215"/>
      <c r="C18" s="215"/>
      <c r="D18" s="215"/>
      <c r="E18" s="215"/>
      <c r="F18" s="215"/>
      <c r="G18" s="215"/>
      <c r="H18" s="216"/>
      <c r="I18" s="311" t="s">
        <v>259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214" t="s">
        <v>267</v>
      </c>
      <c r="CO18" s="215"/>
      <c r="CP18" s="215"/>
      <c r="CQ18" s="215"/>
      <c r="CR18" s="215"/>
      <c r="CS18" s="215"/>
      <c r="CT18" s="215"/>
      <c r="CU18" s="216"/>
      <c r="CV18" s="217" t="s">
        <v>42</v>
      </c>
      <c r="CW18" s="215"/>
      <c r="CX18" s="215"/>
      <c r="CY18" s="215"/>
      <c r="CZ18" s="215"/>
      <c r="DA18" s="215"/>
      <c r="DB18" s="215"/>
      <c r="DC18" s="215"/>
      <c r="DD18" s="215"/>
      <c r="DE18" s="216"/>
      <c r="DF18" s="39" t="s">
        <v>319</v>
      </c>
      <c r="DG18" s="305">
        <v>4442800</v>
      </c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6"/>
      <c r="DT18" s="48">
        <v>4526800</v>
      </c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50"/>
      <c r="EG18" s="204">
        <v>4526800</v>
      </c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6"/>
      <c r="ET18" s="30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307"/>
    </row>
    <row r="19" spans="1:162" ht="18" customHeight="1">
      <c r="A19" s="215" t="s">
        <v>268</v>
      </c>
      <c r="B19" s="215"/>
      <c r="C19" s="215"/>
      <c r="D19" s="215"/>
      <c r="E19" s="215"/>
      <c r="F19" s="215"/>
      <c r="G19" s="215"/>
      <c r="H19" s="216"/>
      <c r="I19" s="310" t="s">
        <v>269</v>
      </c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 t="s">
        <v>270</v>
      </c>
      <c r="CO19" s="215"/>
      <c r="CP19" s="215"/>
      <c r="CQ19" s="215"/>
      <c r="CR19" s="215"/>
      <c r="CS19" s="215"/>
      <c r="CT19" s="215"/>
      <c r="CU19" s="216"/>
      <c r="CV19" s="217" t="s">
        <v>42</v>
      </c>
      <c r="CW19" s="215"/>
      <c r="CX19" s="215"/>
      <c r="CY19" s="215"/>
      <c r="CZ19" s="215"/>
      <c r="DA19" s="215"/>
      <c r="DB19" s="215"/>
      <c r="DC19" s="215"/>
      <c r="DD19" s="215"/>
      <c r="DE19" s="216"/>
      <c r="DF19" s="39"/>
      <c r="DG19" s="234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9"/>
      <c r="DT19" s="30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6"/>
      <c r="EG19" s="30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6"/>
      <c r="ET19" s="30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307"/>
    </row>
    <row r="20" spans="1:162" ht="18.75" customHeight="1">
      <c r="A20" s="215" t="s">
        <v>271</v>
      </c>
      <c r="B20" s="215"/>
      <c r="C20" s="215"/>
      <c r="D20" s="215"/>
      <c r="E20" s="215"/>
      <c r="F20" s="215"/>
      <c r="G20" s="215"/>
      <c r="H20" s="216"/>
      <c r="I20" s="310" t="s">
        <v>272</v>
      </c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4" t="s">
        <v>273</v>
      </c>
      <c r="CO20" s="215"/>
      <c r="CP20" s="215"/>
      <c r="CQ20" s="215"/>
      <c r="CR20" s="215"/>
      <c r="CS20" s="215"/>
      <c r="CT20" s="215"/>
      <c r="CU20" s="216"/>
      <c r="CV20" s="217" t="s">
        <v>42</v>
      </c>
      <c r="CW20" s="215"/>
      <c r="CX20" s="215"/>
      <c r="CY20" s="215"/>
      <c r="CZ20" s="215"/>
      <c r="DA20" s="215"/>
      <c r="DB20" s="215"/>
      <c r="DC20" s="215"/>
      <c r="DD20" s="215"/>
      <c r="DE20" s="216"/>
      <c r="DF20" s="39"/>
      <c r="DG20" s="30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6"/>
      <c r="DT20" s="30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6"/>
      <c r="EG20" s="30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6"/>
      <c r="ET20" s="30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307"/>
    </row>
    <row r="21" spans="1:162" s="5" customFormat="1" ht="18" customHeight="1">
      <c r="A21" s="215" t="s">
        <v>274</v>
      </c>
      <c r="B21" s="215"/>
      <c r="C21" s="215"/>
      <c r="D21" s="215"/>
      <c r="E21" s="215"/>
      <c r="F21" s="215"/>
      <c r="G21" s="215"/>
      <c r="H21" s="216"/>
      <c r="I21" s="311" t="s">
        <v>256</v>
      </c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214" t="s">
        <v>275</v>
      </c>
      <c r="CO21" s="215"/>
      <c r="CP21" s="215"/>
      <c r="CQ21" s="215"/>
      <c r="CR21" s="215"/>
      <c r="CS21" s="215"/>
      <c r="CT21" s="215"/>
      <c r="CU21" s="216"/>
      <c r="CV21" s="217" t="s">
        <v>42</v>
      </c>
      <c r="CW21" s="215"/>
      <c r="CX21" s="215"/>
      <c r="CY21" s="215"/>
      <c r="CZ21" s="215"/>
      <c r="DA21" s="215"/>
      <c r="DB21" s="215"/>
      <c r="DC21" s="215"/>
      <c r="DD21" s="215"/>
      <c r="DE21" s="216"/>
      <c r="DF21" s="39"/>
      <c r="DG21" s="30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6"/>
      <c r="DT21" s="30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6"/>
      <c r="EG21" s="30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6"/>
      <c r="ET21" s="30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307"/>
    </row>
    <row r="22" spans="1:162" ht="18" customHeight="1">
      <c r="A22" s="215" t="s">
        <v>276</v>
      </c>
      <c r="B22" s="215"/>
      <c r="C22" s="215"/>
      <c r="D22" s="215"/>
      <c r="E22" s="215"/>
      <c r="F22" s="215"/>
      <c r="G22" s="215"/>
      <c r="H22" s="216"/>
      <c r="I22" s="311" t="s">
        <v>259</v>
      </c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214" t="s">
        <v>277</v>
      </c>
      <c r="CO22" s="215"/>
      <c r="CP22" s="215"/>
      <c r="CQ22" s="215"/>
      <c r="CR22" s="215"/>
      <c r="CS22" s="215"/>
      <c r="CT22" s="215"/>
      <c r="CU22" s="216"/>
      <c r="CV22" s="217" t="s">
        <v>42</v>
      </c>
      <c r="CW22" s="215"/>
      <c r="CX22" s="215"/>
      <c r="CY22" s="215"/>
      <c r="CZ22" s="215"/>
      <c r="DA22" s="215"/>
      <c r="DB22" s="215"/>
      <c r="DC22" s="215"/>
      <c r="DD22" s="215"/>
      <c r="DE22" s="216"/>
      <c r="DF22" s="39"/>
      <c r="DG22" s="30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6"/>
      <c r="DT22" s="30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6"/>
      <c r="EG22" s="30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6"/>
      <c r="ET22" s="30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307"/>
    </row>
    <row r="23" spans="1:162" ht="18.75" customHeight="1" thickBot="1">
      <c r="A23" s="215" t="s">
        <v>278</v>
      </c>
      <c r="B23" s="215"/>
      <c r="C23" s="215"/>
      <c r="D23" s="215"/>
      <c r="E23" s="215"/>
      <c r="F23" s="215"/>
      <c r="G23" s="215"/>
      <c r="H23" s="216"/>
      <c r="I23" s="310" t="s">
        <v>279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24" t="s">
        <v>280</v>
      </c>
      <c r="CO23" s="225"/>
      <c r="CP23" s="225"/>
      <c r="CQ23" s="225"/>
      <c r="CR23" s="225"/>
      <c r="CS23" s="225"/>
      <c r="CT23" s="225"/>
      <c r="CU23" s="226"/>
      <c r="CV23" s="227" t="s">
        <v>42</v>
      </c>
      <c r="CW23" s="225"/>
      <c r="CX23" s="225"/>
      <c r="CY23" s="225"/>
      <c r="CZ23" s="225"/>
      <c r="DA23" s="225"/>
      <c r="DB23" s="225"/>
      <c r="DC23" s="225"/>
      <c r="DD23" s="225"/>
      <c r="DE23" s="226"/>
      <c r="DF23" s="40"/>
      <c r="DG23" s="218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313"/>
      <c r="DT23" s="221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313"/>
      <c r="EG23" s="221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313"/>
      <c r="ET23" s="221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3"/>
    </row>
    <row r="24" spans="1:162" ht="21" customHeight="1">
      <c r="A24" s="215" t="s">
        <v>281</v>
      </c>
      <c r="B24" s="215"/>
      <c r="C24" s="215"/>
      <c r="D24" s="215"/>
      <c r="E24" s="215"/>
      <c r="F24" s="215"/>
      <c r="G24" s="215"/>
      <c r="H24" s="216"/>
      <c r="I24" s="311" t="s">
        <v>256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4" t="s">
        <v>282</v>
      </c>
      <c r="CO24" s="298"/>
      <c r="CP24" s="298"/>
      <c r="CQ24" s="298"/>
      <c r="CR24" s="298"/>
      <c r="CS24" s="298"/>
      <c r="CT24" s="298"/>
      <c r="CU24" s="299"/>
      <c r="CV24" s="297" t="s">
        <v>42</v>
      </c>
      <c r="CW24" s="298"/>
      <c r="CX24" s="298"/>
      <c r="CY24" s="298"/>
      <c r="CZ24" s="298"/>
      <c r="DA24" s="298"/>
      <c r="DB24" s="298"/>
      <c r="DC24" s="298"/>
      <c r="DD24" s="298"/>
      <c r="DE24" s="299"/>
      <c r="DF24" s="38"/>
      <c r="DG24" s="303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2"/>
      <c r="DT24" s="303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2"/>
      <c r="EG24" s="303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2"/>
      <c r="ET24" s="303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4"/>
    </row>
    <row r="25" spans="1:162" ht="18.75" customHeight="1">
      <c r="A25" s="215" t="s">
        <v>283</v>
      </c>
      <c r="B25" s="215"/>
      <c r="C25" s="215"/>
      <c r="D25" s="215"/>
      <c r="E25" s="215"/>
      <c r="F25" s="215"/>
      <c r="G25" s="215"/>
      <c r="H25" s="216"/>
      <c r="I25" s="311" t="s">
        <v>284</v>
      </c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214" t="s">
        <v>285</v>
      </c>
      <c r="CO25" s="215"/>
      <c r="CP25" s="215"/>
      <c r="CQ25" s="215"/>
      <c r="CR25" s="215"/>
      <c r="CS25" s="215"/>
      <c r="CT25" s="215"/>
      <c r="CU25" s="216"/>
      <c r="CV25" s="217" t="s">
        <v>42</v>
      </c>
      <c r="CW25" s="215"/>
      <c r="CX25" s="215"/>
      <c r="CY25" s="215"/>
      <c r="CZ25" s="215"/>
      <c r="DA25" s="215"/>
      <c r="DB25" s="215"/>
      <c r="DC25" s="215"/>
      <c r="DD25" s="215"/>
      <c r="DE25" s="216"/>
      <c r="DF25" s="39"/>
      <c r="DG25" s="234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9"/>
      <c r="DT25" s="30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6"/>
      <c r="EG25" s="30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6"/>
      <c r="ET25" s="30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307"/>
    </row>
    <row r="26" spans="1:162" ht="36" customHeight="1">
      <c r="A26" s="215" t="s">
        <v>12</v>
      </c>
      <c r="B26" s="215"/>
      <c r="C26" s="215"/>
      <c r="D26" s="215"/>
      <c r="E26" s="215"/>
      <c r="F26" s="215"/>
      <c r="G26" s="215"/>
      <c r="H26" s="216"/>
      <c r="I26" s="315" t="s">
        <v>286</v>
      </c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214" t="s">
        <v>287</v>
      </c>
      <c r="CO26" s="215"/>
      <c r="CP26" s="215"/>
      <c r="CQ26" s="215"/>
      <c r="CR26" s="215"/>
      <c r="CS26" s="215"/>
      <c r="CT26" s="215"/>
      <c r="CU26" s="216"/>
      <c r="CV26" s="217" t="s">
        <v>42</v>
      </c>
      <c r="CW26" s="215"/>
      <c r="CX26" s="215"/>
      <c r="CY26" s="215"/>
      <c r="CZ26" s="215"/>
      <c r="DA26" s="215"/>
      <c r="DB26" s="215"/>
      <c r="DC26" s="215"/>
      <c r="DD26" s="215"/>
      <c r="DE26" s="216"/>
      <c r="DF26" s="39"/>
      <c r="DG26" s="30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6"/>
      <c r="DT26" s="30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6"/>
      <c r="EG26" s="30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6"/>
      <c r="ET26" s="30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307"/>
    </row>
    <row r="27" spans="1:162" ht="12.75" customHeight="1">
      <c r="A27" s="229"/>
      <c r="B27" s="229"/>
      <c r="C27" s="229"/>
      <c r="D27" s="229"/>
      <c r="E27" s="229"/>
      <c r="F27" s="229"/>
      <c r="G27" s="229"/>
      <c r="H27" s="230"/>
      <c r="I27" s="262" t="s">
        <v>288</v>
      </c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4"/>
      <c r="CN27" s="265" t="s">
        <v>289</v>
      </c>
      <c r="CO27" s="229"/>
      <c r="CP27" s="229"/>
      <c r="CQ27" s="229"/>
      <c r="CR27" s="229"/>
      <c r="CS27" s="229"/>
      <c r="CT27" s="229"/>
      <c r="CU27" s="230"/>
      <c r="CV27" s="228"/>
      <c r="CW27" s="229"/>
      <c r="CX27" s="229"/>
      <c r="CY27" s="229"/>
      <c r="CZ27" s="229"/>
      <c r="DA27" s="229"/>
      <c r="DB27" s="229"/>
      <c r="DC27" s="229"/>
      <c r="DD27" s="229"/>
      <c r="DE27" s="230"/>
      <c r="DF27" s="41"/>
      <c r="DG27" s="25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2"/>
      <c r="DT27" s="25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2"/>
      <c r="EG27" s="25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2"/>
      <c r="ET27" s="25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317"/>
    </row>
    <row r="28" spans="1:162" ht="12.75" customHeight="1">
      <c r="A28" s="232"/>
      <c r="B28" s="232"/>
      <c r="C28" s="232"/>
      <c r="D28" s="232"/>
      <c r="E28" s="232"/>
      <c r="F28" s="232"/>
      <c r="G28" s="232"/>
      <c r="H28" s="233"/>
      <c r="I28" s="237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66"/>
      <c r="CO28" s="232"/>
      <c r="CP28" s="232"/>
      <c r="CQ28" s="232"/>
      <c r="CR28" s="232"/>
      <c r="CS28" s="232"/>
      <c r="CT28" s="232"/>
      <c r="CU28" s="233"/>
      <c r="CV28" s="231"/>
      <c r="CW28" s="232"/>
      <c r="CX28" s="232"/>
      <c r="CY28" s="232"/>
      <c r="CZ28" s="232"/>
      <c r="DA28" s="232"/>
      <c r="DB28" s="232"/>
      <c r="DC28" s="232"/>
      <c r="DD28" s="232"/>
      <c r="DE28" s="233"/>
      <c r="DF28" s="42"/>
      <c r="DG28" s="252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53"/>
      <c r="DT28" s="252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53"/>
      <c r="EG28" s="252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53"/>
      <c r="ET28" s="252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318"/>
    </row>
    <row r="29" spans="1:162" ht="12.75" customHeight="1">
      <c r="A29" s="215" t="s">
        <v>13</v>
      </c>
      <c r="B29" s="215"/>
      <c r="C29" s="215"/>
      <c r="D29" s="215"/>
      <c r="E29" s="215"/>
      <c r="F29" s="215"/>
      <c r="G29" s="215"/>
      <c r="H29" s="216"/>
      <c r="I29" s="315" t="s">
        <v>290</v>
      </c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214" t="s">
        <v>291</v>
      </c>
      <c r="CO29" s="215"/>
      <c r="CP29" s="215"/>
      <c r="CQ29" s="215"/>
      <c r="CR29" s="215"/>
      <c r="CS29" s="215"/>
      <c r="CT29" s="215"/>
      <c r="CU29" s="216"/>
      <c r="CV29" s="217" t="s">
        <v>42</v>
      </c>
      <c r="CW29" s="215"/>
      <c r="CX29" s="215"/>
      <c r="CY29" s="215"/>
      <c r="CZ29" s="215"/>
      <c r="DA29" s="215"/>
      <c r="DB29" s="215"/>
      <c r="DC29" s="215"/>
      <c r="DD29" s="215"/>
      <c r="DE29" s="216"/>
      <c r="DF29" s="39"/>
      <c r="DG29" s="234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6"/>
      <c r="DT29" s="234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6"/>
      <c r="EG29" s="234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6"/>
      <c r="ET29" s="30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307"/>
    </row>
    <row r="30" spans="1:162" ht="12.75" customHeight="1">
      <c r="A30" s="229"/>
      <c r="B30" s="229"/>
      <c r="C30" s="229"/>
      <c r="D30" s="229"/>
      <c r="E30" s="229"/>
      <c r="F30" s="229"/>
      <c r="G30" s="229"/>
      <c r="H30" s="230"/>
      <c r="I30" s="262" t="s">
        <v>288</v>
      </c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4"/>
      <c r="CN30" s="265" t="s">
        <v>292</v>
      </c>
      <c r="CO30" s="229"/>
      <c r="CP30" s="229"/>
      <c r="CQ30" s="229"/>
      <c r="CR30" s="229"/>
      <c r="CS30" s="229"/>
      <c r="CT30" s="229"/>
      <c r="CU30" s="230"/>
      <c r="CV30" s="228"/>
      <c r="CW30" s="229"/>
      <c r="CX30" s="229"/>
      <c r="CY30" s="229"/>
      <c r="CZ30" s="229"/>
      <c r="DA30" s="229"/>
      <c r="DB30" s="229"/>
      <c r="DC30" s="229"/>
      <c r="DD30" s="229"/>
      <c r="DE30" s="230"/>
      <c r="DF30" s="41"/>
      <c r="DG30" s="240">
        <f>DG15</f>
        <v>33996854.61</v>
      </c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2"/>
      <c r="DT30" s="240">
        <f>DT15</f>
        <v>29083753.009999998</v>
      </c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2"/>
      <c r="EG30" s="240">
        <f>EG15</f>
        <v>29427176.009999998</v>
      </c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2"/>
      <c r="ET30" s="25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317"/>
    </row>
    <row r="31" spans="1:162" ht="12.75" customHeight="1" thickBot="1">
      <c r="A31" s="232"/>
      <c r="B31" s="232"/>
      <c r="C31" s="232"/>
      <c r="D31" s="232"/>
      <c r="E31" s="232"/>
      <c r="F31" s="232"/>
      <c r="G31" s="232"/>
      <c r="H31" s="233"/>
      <c r="I31" s="237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321"/>
      <c r="CO31" s="322"/>
      <c r="CP31" s="322"/>
      <c r="CQ31" s="322"/>
      <c r="CR31" s="322"/>
      <c r="CS31" s="322"/>
      <c r="CT31" s="322"/>
      <c r="CU31" s="323"/>
      <c r="CV31" s="324"/>
      <c r="CW31" s="322"/>
      <c r="CX31" s="322"/>
      <c r="CY31" s="322"/>
      <c r="CZ31" s="322"/>
      <c r="DA31" s="322"/>
      <c r="DB31" s="322"/>
      <c r="DC31" s="322"/>
      <c r="DD31" s="322"/>
      <c r="DE31" s="323"/>
      <c r="DF31" s="43"/>
      <c r="DG31" s="243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5"/>
      <c r="DT31" s="243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5"/>
      <c r="EG31" s="243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5"/>
      <c r="ET31" s="243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319"/>
    </row>
    <row r="32" ht="12.75" customHeight="1">
      <c r="FA32" s="1"/>
    </row>
    <row r="33" spans="9:157" ht="12.75" customHeight="1">
      <c r="I33" s="1" t="s">
        <v>293</v>
      </c>
      <c r="FA33" s="1"/>
    </row>
    <row r="34" spans="9:157" ht="12.75" customHeight="1">
      <c r="I34" s="1" t="s">
        <v>294</v>
      </c>
      <c r="AQ34" s="239" t="s">
        <v>219</v>
      </c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Y34" s="246" t="s">
        <v>295</v>
      </c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7"/>
      <c r="CT34" s="247"/>
      <c r="CU34" s="247"/>
      <c r="CV34" s="247"/>
      <c r="CW34" s="247"/>
      <c r="CX34" s="247"/>
      <c r="CY34" s="248"/>
      <c r="CZ34" s="248"/>
      <c r="DA34" s="248"/>
      <c r="DB34" s="248"/>
      <c r="DC34" s="248"/>
      <c r="DD34" s="248"/>
      <c r="DE34" s="248"/>
      <c r="DF34" s="248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20" t="s">
        <v>296</v>
      </c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"/>
      <c r="BJ35" s="3"/>
      <c r="BK35" s="320" t="s">
        <v>21</v>
      </c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"/>
      <c r="BX35" s="3"/>
      <c r="BY35" s="320" t="s">
        <v>22</v>
      </c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297</v>
      </c>
      <c r="AM37" s="239" t="s">
        <v>298</v>
      </c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G37" s="239" t="s">
        <v>299</v>
      </c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CA37" s="327" t="s">
        <v>300</v>
      </c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248"/>
      <c r="CT37" s="248"/>
      <c r="CU37" s="248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20" t="s">
        <v>296</v>
      </c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"/>
      <c r="BF38" s="3"/>
      <c r="BG38" s="320" t="s">
        <v>301</v>
      </c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20"/>
      <c r="BY38" s="3"/>
      <c r="BZ38" s="3"/>
      <c r="CA38" s="320" t="s">
        <v>302</v>
      </c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49" t="s">
        <v>23</v>
      </c>
      <c r="J40" s="249"/>
      <c r="K40" s="232" t="s">
        <v>321</v>
      </c>
      <c r="L40" s="232"/>
      <c r="M40" s="232"/>
      <c r="N40" s="247" t="s">
        <v>23</v>
      </c>
      <c r="O40" s="247"/>
      <c r="Q40" s="232" t="s">
        <v>320</v>
      </c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49">
        <v>20</v>
      </c>
      <c r="AG40" s="249"/>
      <c r="AH40" s="249"/>
      <c r="AI40" s="250" t="s">
        <v>195</v>
      </c>
      <c r="AJ40" s="250"/>
      <c r="AK40" s="250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303</v>
      </c>
      <c r="CM43" s="23"/>
      <c r="FA43" s="1"/>
    </row>
    <row r="44" spans="1:157" ht="19.5" customHeight="1">
      <c r="A44" s="331" t="s">
        <v>304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332"/>
      <c r="FA44" s="1"/>
    </row>
    <row r="45" spans="1:162" ht="12" customHeight="1">
      <c r="A45" s="325" t="s">
        <v>305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6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331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AH47" s="239" t="s">
        <v>306</v>
      </c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332"/>
      <c r="FA47" s="1"/>
    </row>
    <row r="48" spans="1:162" ht="10.5" customHeight="1">
      <c r="A48" s="325" t="s">
        <v>21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"/>
      <c r="AA48" s="3"/>
      <c r="AB48" s="3"/>
      <c r="AC48" s="3"/>
      <c r="AD48" s="3"/>
      <c r="AE48" s="3"/>
      <c r="AF48" s="3"/>
      <c r="AG48" s="3"/>
      <c r="AH48" s="320" t="s">
        <v>22</v>
      </c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6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261" t="s">
        <v>23</v>
      </c>
      <c r="B50" s="249"/>
      <c r="C50" s="232" t="s">
        <v>321</v>
      </c>
      <c r="D50" s="232"/>
      <c r="E50" s="232"/>
      <c r="F50" s="247" t="s">
        <v>23</v>
      </c>
      <c r="G50" s="247"/>
      <c r="I50" s="232" t="s">
        <v>320</v>
      </c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49">
        <v>20</v>
      </c>
      <c r="Y50" s="249"/>
      <c r="Z50" s="249"/>
      <c r="AA50" s="250" t="s">
        <v>195</v>
      </c>
      <c r="AB50" s="250"/>
      <c r="AC50" s="250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DF4:DF6"/>
    <mergeCell ref="AI40:AK40"/>
    <mergeCell ref="A44:CM44"/>
    <mergeCell ref="A45:CM45"/>
    <mergeCell ref="A47:Y47"/>
    <mergeCell ref="AH47:CM47"/>
    <mergeCell ref="Q40:AE40"/>
    <mergeCell ref="AF40:AH40"/>
    <mergeCell ref="A30:H31"/>
    <mergeCell ref="A23:H23"/>
    <mergeCell ref="A48:Y48"/>
    <mergeCell ref="AH48:CM48"/>
    <mergeCell ref="BG37:BX37"/>
    <mergeCell ref="AM38:BD38"/>
    <mergeCell ref="BG38:BX38"/>
    <mergeCell ref="CA38:CR38"/>
    <mergeCell ref="I40:J40"/>
    <mergeCell ref="K40:M40"/>
    <mergeCell ref="CA37:CU37"/>
    <mergeCell ref="N40:O40"/>
    <mergeCell ref="EG30:ES31"/>
    <mergeCell ref="ET30:FF31"/>
    <mergeCell ref="AQ35:BH35"/>
    <mergeCell ref="BK35:BV35"/>
    <mergeCell ref="BY35:CR35"/>
    <mergeCell ref="I30:CM30"/>
    <mergeCell ref="CN30:CU31"/>
    <mergeCell ref="CV30:DE31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5:H25"/>
    <mergeCell ref="I25:CM25"/>
    <mergeCell ref="CN25:CU25"/>
    <mergeCell ref="CV25:DE25"/>
    <mergeCell ref="DG25:DS25"/>
    <mergeCell ref="DT25:EF25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I23:CM23"/>
    <mergeCell ref="CN23:CU23"/>
    <mergeCell ref="CV23:DE23"/>
    <mergeCell ref="DG23:DS23"/>
    <mergeCell ref="DT23:EF23"/>
    <mergeCell ref="EG21:ES21"/>
    <mergeCell ref="I21:CM21"/>
    <mergeCell ref="CN21:CU21"/>
    <mergeCell ref="CV21:DE21"/>
    <mergeCell ref="DG21:D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1:H21"/>
    <mergeCell ref="DT21:EF21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G18:ES18"/>
    <mergeCell ref="ET18:FF18"/>
    <mergeCell ref="ET20:FF20"/>
    <mergeCell ref="A19:H19"/>
    <mergeCell ref="I19:CM19"/>
    <mergeCell ref="CN19:CU19"/>
    <mergeCell ref="CV19:DE19"/>
    <mergeCell ref="DG19:DS19"/>
    <mergeCell ref="DT19:EF19"/>
    <mergeCell ref="A18:H18"/>
    <mergeCell ref="I18:CM18"/>
    <mergeCell ref="CN18:CU18"/>
    <mergeCell ref="CV18:DE18"/>
    <mergeCell ref="DG18:DS18"/>
    <mergeCell ref="DT18:EF18"/>
    <mergeCell ref="EG16:ES16"/>
    <mergeCell ref="I16:CM16"/>
    <mergeCell ref="CN16:CU16"/>
    <mergeCell ref="CV16:DE16"/>
    <mergeCell ref="DG16:D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4:H14"/>
    <mergeCell ref="I14:CM14"/>
    <mergeCell ref="CN14:CU14"/>
    <mergeCell ref="CV14:DE14"/>
    <mergeCell ref="DG14:DS14"/>
    <mergeCell ref="DT14:EF14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CV4:DE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F50:G50"/>
    <mergeCell ref="I50:W50"/>
    <mergeCell ref="A27:H28"/>
    <mergeCell ref="I27:CM27"/>
    <mergeCell ref="CN27:CU28"/>
    <mergeCell ref="I4:CM6"/>
    <mergeCell ref="CN4:CU6"/>
    <mergeCell ref="A10:H10"/>
    <mergeCell ref="I10:CM10"/>
    <mergeCell ref="CN10:CU10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CV27:DE28"/>
    <mergeCell ref="DT29:EF29"/>
    <mergeCell ref="I31:CM31"/>
    <mergeCell ref="AQ34:BH34"/>
    <mergeCell ref="BK34:BV34"/>
    <mergeCell ref="DT30:EF31"/>
    <mergeCell ref="DG30:DS31"/>
    <mergeCell ref="BY34:DF3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2021-01-29T11:05:28Z</cp:lastPrinted>
  <dcterms:created xsi:type="dcterms:W3CDTF">2011-01-11T10:25:48Z</dcterms:created>
  <dcterms:modified xsi:type="dcterms:W3CDTF">2021-01-29T11:05:42Z</dcterms:modified>
  <cp:category/>
  <cp:version/>
  <cp:contentType/>
  <cp:contentStatus/>
</cp:coreProperties>
</file>